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45.32.10.111\fodes\2025\INFORMACION MENSUAL MES DE AGOSTO 2025\"/>
    </mc:Choice>
  </mc:AlternateContent>
  <xr:revisionPtr revIDLastSave="0" documentId="13_ncr:1_{93A26418-F5C7-4AC0-AB89-9ECEDA17B13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SUMEN NUMERAL 7" sheetId="20" r:id="rId1"/>
    <sheet name="NUMERAL 7" sheetId="27" r:id="rId2"/>
  </sheets>
  <definedNames>
    <definedName name="_xlnm._FilterDatabase" localSheetId="1" hidden="1">'NUMERAL 7'!$A$7:$R$184</definedName>
    <definedName name="_Hlk25070023" localSheetId="1">'NUMERAL 7'!#REF!</definedName>
    <definedName name="_xlcn.WorksheetConnection_AGOSTOB7Z184" hidden="1">'NUMERAL 7'!$B$7:$R$184</definedName>
    <definedName name="_xlnm.Print_Area" localSheetId="1">'NUMERAL 7'!$B$1:$R$184</definedName>
    <definedName name="_xlnm.Print_Titles" localSheetId="1">'NUMERAL 7'!$2:$7</definedName>
    <definedName name="Z_6AD032DF_9700_4DE6_A160_38A5579B4551_.wvu.FilterData" localSheetId="1" hidden="1">'NUMERAL 7'!$C$7:$Q$7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" name="Rango" connection="WorksheetConnection_AGOSTO!$B$7:$Z$18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0" i="27" s="1"/>
  <c r="B41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2" i="27" s="1"/>
  <c r="B183" i="27" s="1"/>
  <c r="B184" i="27" s="1"/>
  <c r="O8" i="27"/>
  <c r="R8" i="27"/>
  <c r="O9" i="27"/>
  <c r="R9" i="27"/>
  <c r="O10" i="27"/>
  <c r="R10" i="27"/>
  <c r="O11" i="27"/>
  <c r="R11" i="27"/>
  <c r="O12" i="27"/>
  <c r="R12" i="27"/>
  <c r="O13" i="27"/>
  <c r="R13" i="27"/>
  <c r="O14" i="27"/>
  <c r="R14" i="27"/>
  <c r="O15" i="27"/>
  <c r="O16" i="27"/>
  <c r="O17" i="27"/>
  <c r="O18" i="27"/>
  <c r="R18" i="27"/>
  <c r="O19" i="27"/>
  <c r="R19" i="27"/>
  <c r="O20" i="27"/>
  <c r="R20" i="27"/>
  <c r="O21" i="27"/>
  <c r="R21" i="27"/>
  <c r="O22" i="27"/>
  <c r="R22" i="27"/>
  <c r="O23" i="27"/>
  <c r="R23" i="27"/>
  <c r="O24" i="27"/>
  <c r="R24" i="27"/>
  <c r="O25" i="27"/>
  <c r="R25" i="27"/>
  <c r="O26" i="27"/>
  <c r="O27" i="27"/>
  <c r="O28" i="27"/>
  <c r="O29" i="27"/>
  <c r="R29" i="27"/>
  <c r="O30" i="27"/>
  <c r="R30" i="27"/>
  <c r="O31" i="27"/>
  <c r="R31" i="27"/>
  <c r="O32" i="27"/>
  <c r="R32" i="27"/>
  <c r="O33" i="27"/>
  <c r="R33" i="27"/>
  <c r="O34" i="27"/>
  <c r="R34" i="27"/>
  <c r="O35" i="27"/>
  <c r="R35" i="27"/>
  <c r="O36" i="27"/>
  <c r="R36" i="27"/>
  <c r="O37" i="27"/>
  <c r="R37" i="27"/>
  <c r="O38" i="27"/>
  <c r="R38" i="27"/>
  <c r="O39" i="27"/>
  <c r="R39" i="27"/>
  <c r="O40" i="27"/>
  <c r="R40" i="27"/>
  <c r="O41" i="27"/>
  <c r="R41" i="27"/>
  <c r="O42" i="27"/>
  <c r="R42" i="27"/>
  <c r="O43" i="27"/>
  <c r="R43" i="27"/>
  <c r="O44" i="27"/>
  <c r="R44" i="27"/>
  <c r="O45" i="27"/>
  <c r="R45" i="27"/>
  <c r="O46" i="27"/>
  <c r="R46" i="27"/>
  <c r="O47" i="27"/>
  <c r="R47" i="27"/>
  <c r="O48" i="27"/>
  <c r="R48" i="27"/>
  <c r="O49" i="27"/>
  <c r="R49" i="27"/>
  <c r="O50" i="27"/>
  <c r="R50" i="27"/>
  <c r="O51" i="27"/>
  <c r="R51" i="27"/>
  <c r="O52" i="27"/>
  <c r="R52" i="27"/>
  <c r="O53" i="27"/>
  <c r="R53" i="27"/>
  <c r="O54" i="27"/>
  <c r="R54" i="27"/>
  <c r="O55" i="27"/>
  <c r="R55" i="27"/>
  <c r="O56" i="27"/>
  <c r="R56" i="27"/>
  <c r="O57" i="27"/>
  <c r="R57" i="27"/>
  <c r="O58" i="27"/>
  <c r="R58" i="27"/>
  <c r="O59" i="27"/>
  <c r="R59" i="27"/>
  <c r="O60" i="27"/>
  <c r="R60" i="27"/>
  <c r="O61" i="27"/>
  <c r="R61" i="27"/>
  <c r="O62" i="27"/>
  <c r="R62" i="27"/>
  <c r="O63" i="27"/>
  <c r="R63" i="27"/>
  <c r="O64" i="27"/>
  <c r="R64" i="27"/>
  <c r="O65" i="27"/>
  <c r="R65" i="27"/>
  <c r="O66" i="27"/>
  <c r="R66" i="27"/>
  <c r="O67" i="27"/>
  <c r="R67" i="27"/>
  <c r="O68" i="27"/>
  <c r="R68" i="27"/>
  <c r="O69" i="27"/>
  <c r="R69" i="27"/>
  <c r="O70" i="27"/>
  <c r="R70" i="27"/>
  <c r="O71" i="27"/>
  <c r="R71" i="27"/>
  <c r="O72" i="27"/>
  <c r="R72" i="27"/>
  <c r="O73" i="27"/>
  <c r="R73" i="27"/>
  <c r="O74" i="27"/>
  <c r="R74" i="27"/>
  <c r="O75" i="27"/>
  <c r="R75" i="27"/>
  <c r="O76" i="27"/>
  <c r="R76" i="27"/>
  <c r="O77" i="27"/>
  <c r="R77" i="27"/>
  <c r="O78" i="27"/>
  <c r="R78" i="27"/>
  <c r="O79" i="27"/>
  <c r="R79" i="27"/>
  <c r="O80" i="27"/>
  <c r="R80" i="27"/>
  <c r="O81" i="27"/>
  <c r="R81" i="27"/>
  <c r="O82" i="27"/>
  <c r="R82" i="27"/>
  <c r="O83" i="27"/>
  <c r="R83" i="27"/>
  <c r="O84" i="27"/>
  <c r="R84" i="27"/>
  <c r="O85" i="27"/>
  <c r="R85" i="27"/>
  <c r="O86" i="27"/>
  <c r="R86" i="27"/>
  <c r="O87" i="27"/>
  <c r="R87" i="27"/>
  <c r="O88" i="27"/>
  <c r="R88" i="27"/>
  <c r="O89" i="27"/>
  <c r="R89" i="27"/>
  <c r="O90" i="27"/>
  <c r="R90" i="27"/>
  <c r="O91" i="27"/>
  <c r="R91" i="27"/>
  <c r="O92" i="27"/>
  <c r="R92" i="27"/>
  <c r="O93" i="27"/>
  <c r="R93" i="27"/>
  <c r="O94" i="27"/>
  <c r="R94" i="27"/>
  <c r="O95" i="27"/>
  <c r="R95" i="27"/>
  <c r="O96" i="27"/>
  <c r="R96" i="27"/>
  <c r="O97" i="27"/>
  <c r="R97" i="27"/>
  <c r="O98" i="27"/>
  <c r="R98" i="27"/>
  <c r="O99" i="27"/>
  <c r="R99" i="27"/>
  <c r="O100" i="27"/>
  <c r="R100" i="27"/>
  <c r="O101" i="27"/>
  <c r="R101" i="27"/>
  <c r="O102" i="27"/>
  <c r="R102" i="27"/>
  <c r="O103" i="27"/>
  <c r="R103" i="27"/>
  <c r="O104" i="27"/>
  <c r="R104" i="27"/>
  <c r="O105" i="27"/>
  <c r="R105" i="27"/>
  <c r="O106" i="27"/>
  <c r="R106" i="27"/>
  <c r="O107" i="27"/>
  <c r="R107" i="27"/>
  <c r="O108" i="27"/>
  <c r="R108" i="27"/>
  <c r="O109" i="27"/>
  <c r="R109" i="27"/>
  <c r="O110" i="27"/>
  <c r="R110" i="27"/>
  <c r="O111" i="27"/>
  <c r="R111" i="27"/>
  <c r="O112" i="27"/>
  <c r="R112" i="27"/>
  <c r="O113" i="27"/>
  <c r="R113" i="27"/>
  <c r="O114" i="27"/>
  <c r="R114" i="27"/>
  <c r="O115" i="27"/>
  <c r="R115" i="27"/>
  <c r="O116" i="27"/>
  <c r="R116" i="27"/>
  <c r="O117" i="27"/>
  <c r="R117" i="27"/>
  <c r="O118" i="27"/>
  <c r="R118" i="27"/>
  <c r="O119" i="27"/>
  <c r="R119" i="27"/>
  <c r="O120" i="27"/>
  <c r="R120" i="27"/>
  <c r="O121" i="27"/>
  <c r="R121" i="27"/>
  <c r="O122" i="27"/>
  <c r="R122" i="27"/>
  <c r="O123" i="27"/>
  <c r="R123" i="27"/>
  <c r="O124" i="27"/>
  <c r="R124" i="27"/>
  <c r="O125" i="27"/>
  <c r="R125" i="27"/>
  <c r="O126" i="27"/>
  <c r="R126" i="27"/>
  <c r="O127" i="27"/>
  <c r="R127" i="27"/>
  <c r="O128" i="27"/>
  <c r="R128" i="27"/>
  <c r="O129" i="27"/>
  <c r="O130" i="27"/>
  <c r="O131" i="27"/>
  <c r="O132" i="27"/>
  <c r="O133" i="27"/>
  <c r="O134" i="27"/>
  <c r="O135" i="27"/>
  <c r="O136" i="27"/>
  <c r="R136" i="27"/>
  <c r="O137" i="27"/>
  <c r="R137" i="27"/>
  <c r="O138" i="27"/>
  <c r="R138" i="27"/>
  <c r="O139" i="27"/>
  <c r="R139" i="27"/>
  <c r="O140" i="27"/>
  <c r="R140" i="27"/>
  <c r="O141" i="27"/>
  <c r="O142" i="27"/>
  <c r="O143" i="27"/>
  <c r="O144" i="27"/>
  <c r="R144" i="27"/>
  <c r="O145" i="27"/>
  <c r="R145" i="27"/>
  <c r="O146" i="27"/>
  <c r="R146" i="27"/>
  <c r="O147" i="27"/>
  <c r="R147" i="27"/>
  <c r="O148" i="27"/>
  <c r="R148" i="27"/>
  <c r="O149" i="27"/>
  <c r="R149" i="27"/>
  <c r="O150" i="27"/>
  <c r="R150" i="27"/>
  <c r="O151" i="27"/>
  <c r="R151" i="27"/>
  <c r="O152" i="27"/>
  <c r="R152" i="27"/>
  <c r="O153" i="27"/>
  <c r="R153" i="27"/>
  <c r="O154" i="27"/>
  <c r="R154" i="27"/>
  <c r="O155" i="27"/>
  <c r="R155" i="27"/>
  <c r="O156" i="27"/>
  <c r="R156" i="27"/>
  <c r="O157" i="27"/>
  <c r="R157" i="27"/>
  <c r="O158" i="27"/>
  <c r="R158" i="27"/>
  <c r="O159" i="27"/>
  <c r="R159" i="27"/>
  <c r="O160" i="27"/>
  <c r="R160" i="27"/>
  <c r="O161" i="27"/>
  <c r="R161" i="27"/>
  <c r="O162" i="27"/>
  <c r="R162" i="27"/>
  <c r="O163" i="27"/>
  <c r="R163" i="27"/>
  <c r="O164" i="27"/>
  <c r="R164" i="27"/>
  <c r="O165" i="27"/>
  <c r="O166" i="27"/>
  <c r="O167" i="27"/>
  <c r="O168" i="27"/>
  <c r="O169" i="27"/>
  <c r="R169" i="27"/>
  <c r="O170" i="27"/>
  <c r="R170" i="27"/>
  <c r="O171" i="27"/>
  <c r="R171" i="27"/>
  <c r="O172" i="27"/>
  <c r="R172" i="27"/>
  <c r="O173" i="27"/>
  <c r="R173" i="27"/>
  <c r="O174" i="27"/>
  <c r="R174" i="27"/>
  <c r="O175" i="27"/>
  <c r="R175" i="27"/>
  <c r="O176" i="27"/>
  <c r="R176" i="27"/>
  <c r="O177" i="27"/>
  <c r="R177" i="27"/>
  <c r="O178" i="27"/>
  <c r="R178" i="27"/>
  <c r="O179" i="27"/>
  <c r="R179" i="27"/>
  <c r="O180" i="27"/>
  <c r="R180" i="27"/>
  <c r="O181" i="27"/>
  <c r="R181" i="27"/>
  <c r="O182" i="27"/>
  <c r="R182" i="27"/>
  <c r="O183" i="27"/>
  <c r="R183" i="27"/>
  <c r="O184" i="27"/>
  <c r="R184" i="2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659232-5D0E-4418-9182-22C215E57613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CE55B6AB-602E-4345-A4F3-67F030296D48}" name="WorksheetConnection_AGOSTO!$B$7:$Z$184" type="102" refreshedVersion="8" minRefreshableVersion="5">
    <extLst>
      <ext xmlns:x15="http://schemas.microsoft.com/office/spreadsheetml/2010/11/main" uri="{DE250136-89BD-433C-8126-D09CA5730AF9}">
        <x15:connection id="Rango" autoDelete="1">
          <x15:rangePr sourceName="_xlcn.WorksheetConnection_AGOSTOB7Z184"/>
        </x15:connection>
      </ext>
    </extLst>
  </connection>
</connections>
</file>

<file path=xl/sharedStrings.xml><?xml version="1.0" encoding="utf-8"?>
<sst xmlns="http://schemas.openxmlformats.org/spreadsheetml/2006/main" count="2016" uniqueCount="566">
  <si>
    <t>PROCODE</t>
  </si>
  <si>
    <t>PROVIDI</t>
  </si>
  <si>
    <t>Chimaltenango</t>
  </si>
  <si>
    <t>Alta Verapaz</t>
  </si>
  <si>
    <t>Alcalde Municipal</t>
  </si>
  <si>
    <t>Huehuetenango</t>
  </si>
  <si>
    <t>PROACO</t>
  </si>
  <si>
    <t>Tubería</t>
  </si>
  <si>
    <t>Guatemala</t>
  </si>
  <si>
    <t>Jutiapa</t>
  </si>
  <si>
    <t>Arroz</t>
  </si>
  <si>
    <t>PROGRAMA</t>
  </si>
  <si>
    <t>CARGO</t>
  </si>
  <si>
    <t>COMUNIDAD BENEFICIADA</t>
  </si>
  <si>
    <t>MUNICIPIO</t>
  </si>
  <si>
    <t>DEPARTAMENTO</t>
  </si>
  <si>
    <t>Total general</t>
  </si>
  <si>
    <t>Izabal</t>
  </si>
  <si>
    <t>Quetzaltenango</t>
  </si>
  <si>
    <t>San Marcos</t>
  </si>
  <si>
    <t>Alcalde Comunitario</t>
  </si>
  <si>
    <t>Jalapa</t>
  </si>
  <si>
    <t>Totonicapán</t>
  </si>
  <si>
    <t>Santa Rosa</t>
  </si>
  <si>
    <t>Quiché</t>
  </si>
  <si>
    <t>Petén</t>
  </si>
  <si>
    <t>Chiquimula</t>
  </si>
  <si>
    <t>Presidente del Consejo Comunitario de Desarrollo -COCODE-</t>
  </si>
  <si>
    <t>NO. PROYECTO</t>
  </si>
  <si>
    <t>VALOR TOTAL Q</t>
  </si>
  <si>
    <t xml:space="preserve">VALOR
UNITARIO </t>
  </si>
  <si>
    <t>CANTIDAD 
DOTADA</t>
  </si>
  <si>
    <t>DESCRIPCIÓN</t>
  </si>
  <si>
    <t>MATERIAL DOTADO</t>
  </si>
  <si>
    <t>NO.  DE ACTA</t>
  </si>
  <si>
    <t>DPI BENEFI.</t>
  </si>
  <si>
    <t>NOMBRE SOLICITANTE</t>
  </si>
  <si>
    <t>FECHA DE ENTREGA</t>
  </si>
  <si>
    <t>No.</t>
  </si>
  <si>
    <t>Agua Potable</t>
  </si>
  <si>
    <t>BENEFICIARIOS
DIRECTOS</t>
  </si>
  <si>
    <t>Suchitepéquez</t>
  </si>
  <si>
    <t>San Sebastián Huehuetenango</t>
  </si>
  <si>
    <t>Coordinador del Consejo Comunitario de Desarrollo -COCODE-</t>
  </si>
  <si>
    <t>Concreto</t>
  </si>
  <si>
    <t>Concreto Premezclado Cupón</t>
  </si>
  <si>
    <t>Adoquin</t>
  </si>
  <si>
    <t>Estación Total</t>
  </si>
  <si>
    <t>Olopa</t>
  </si>
  <si>
    <t>San Juan Ostuncalco</t>
  </si>
  <si>
    <t>Arroz De 10 Kilos</t>
  </si>
  <si>
    <t>018-0-2024</t>
  </si>
  <si>
    <t>La Libertad</t>
  </si>
  <si>
    <t>Escuintla</t>
  </si>
  <si>
    <t>Santa Lucía Cotzumalguapa</t>
  </si>
  <si>
    <t>Sacatepéquez</t>
  </si>
  <si>
    <t xml:space="preserve">Alcalde Municipal </t>
  </si>
  <si>
    <t>San José Pinula</t>
  </si>
  <si>
    <t>Aldea El Carmen</t>
  </si>
  <si>
    <t>Panel Solar</t>
  </si>
  <si>
    <t>Taller de Computación</t>
  </si>
  <si>
    <t>024-0-2024</t>
  </si>
  <si>
    <t>Mesa Bipersonal Escolar</t>
  </si>
  <si>
    <t>020-0-2024</t>
  </si>
  <si>
    <t>Proyector 3,400 Lumen</t>
  </si>
  <si>
    <t>Computadora de Escritorio</t>
  </si>
  <si>
    <t>Herramienta de Labranza</t>
  </si>
  <si>
    <t>025-0-2024</t>
  </si>
  <si>
    <t>Bomba De Plastico De 16 Litros</t>
  </si>
  <si>
    <t>Chichicastenango</t>
  </si>
  <si>
    <t>San Martín Jilotepeque</t>
  </si>
  <si>
    <t>Cantón Antiguo Xepocol</t>
  </si>
  <si>
    <t>Colomba Costa Cuca</t>
  </si>
  <si>
    <t>Estufa Ahorradora de Leña</t>
  </si>
  <si>
    <t>Estufa</t>
  </si>
  <si>
    <t>001-0-2023</t>
  </si>
  <si>
    <t>Kit de Panel Solar</t>
  </si>
  <si>
    <t>030-0-2024</t>
  </si>
  <si>
    <t>El Progreso</t>
  </si>
  <si>
    <t>052-0-2024</t>
  </si>
  <si>
    <t>Herramienta de Albañileria</t>
  </si>
  <si>
    <t>045-0-2024</t>
  </si>
  <si>
    <t>Cupón Techo Mínimo</t>
  </si>
  <si>
    <t>Cupones Canjeables Por Kit De Techo Minimo</t>
  </si>
  <si>
    <t>039-0-2024</t>
  </si>
  <si>
    <t>1974 83992 2003</t>
  </si>
  <si>
    <t>WILSON RUBÉN GUERRA PORTILLO</t>
  </si>
  <si>
    <t>Molino</t>
  </si>
  <si>
    <t>029-0-2024</t>
  </si>
  <si>
    <t>Estación Total Topográfica</t>
  </si>
  <si>
    <t>Tubo Diametro 1 1/2 Plgs X 6 Mts</t>
  </si>
  <si>
    <t>035-0-2024</t>
  </si>
  <si>
    <t>Kit Para Recolección De Agua De Lluvia</t>
  </si>
  <si>
    <t>San Juan Ermita</t>
  </si>
  <si>
    <t>Concepción Huista</t>
  </si>
  <si>
    <t>046-0-2024</t>
  </si>
  <si>
    <t>054-0-2024</t>
  </si>
  <si>
    <t>Hoz Dentada</t>
  </si>
  <si>
    <t>Pala Con Cabo</t>
  </si>
  <si>
    <t>Machete</t>
  </si>
  <si>
    <t>Azadon Con Cabo</t>
  </si>
  <si>
    <t>Asunción Mita</t>
  </si>
  <si>
    <t>042-0-2024</t>
  </si>
  <si>
    <t>Cupón Ecofiltro</t>
  </si>
  <si>
    <t>Cupones De Filtros De Agua De 22 Litros</t>
  </si>
  <si>
    <t>Molino Standard</t>
  </si>
  <si>
    <t>281-2025</t>
  </si>
  <si>
    <t>280-2025</t>
  </si>
  <si>
    <t>282-2025</t>
  </si>
  <si>
    <t>001-0-2025</t>
  </si>
  <si>
    <t xml:space="preserve">Tanque Flexible </t>
  </si>
  <si>
    <t>San Mateo</t>
  </si>
  <si>
    <t>Presidenta del Consejo Comunitario de Desarrollo -COCODE-</t>
  </si>
  <si>
    <t>1788 45167 1320</t>
  </si>
  <si>
    <t>FERNANDO ROMEO GREGORIO VELÁSQUEZ</t>
  </si>
  <si>
    <t>374-2025</t>
  </si>
  <si>
    <t>373-2025</t>
  </si>
  <si>
    <t>372-2025</t>
  </si>
  <si>
    <t>370-2025</t>
  </si>
  <si>
    <t>369-2025</t>
  </si>
  <si>
    <t>Chuzo</t>
  </si>
  <si>
    <t>368-2025</t>
  </si>
  <si>
    <t>367-2025</t>
  </si>
  <si>
    <t>366-2025</t>
  </si>
  <si>
    <t>365-2025</t>
  </si>
  <si>
    <t>364-2025</t>
  </si>
  <si>
    <t>362-2025</t>
  </si>
  <si>
    <t>064-0-2024</t>
  </si>
  <si>
    <t>2850 81772 1611</t>
  </si>
  <si>
    <t>EDIN ROLANDO POP CHOC</t>
  </si>
  <si>
    <t>Lanquín</t>
  </si>
  <si>
    <t>Donación China Taiwan</t>
  </si>
  <si>
    <t>Gobernación Departamental</t>
  </si>
  <si>
    <t>1976 43817 1605</t>
  </si>
  <si>
    <t>CARLOS ENRIQUE ALEJANDRO CHITAY CAAL</t>
  </si>
  <si>
    <t>Tamahú</t>
  </si>
  <si>
    <t>426-2025</t>
  </si>
  <si>
    <t>425-2025</t>
  </si>
  <si>
    <t>424-2025</t>
  </si>
  <si>
    <t>423-2025</t>
  </si>
  <si>
    <t>422-2025</t>
  </si>
  <si>
    <t>421-2025</t>
  </si>
  <si>
    <t>Casco Urbano</t>
  </si>
  <si>
    <t>420-2025</t>
  </si>
  <si>
    <t>418-2025</t>
  </si>
  <si>
    <t>417-2025</t>
  </si>
  <si>
    <t>1740 59442 1322</t>
  </si>
  <si>
    <t>MARCIAL RECINOS CARDONA</t>
  </si>
  <si>
    <t>Cantón Unión</t>
  </si>
  <si>
    <t>416-2025</t>
  </si>
  <si>
    <t>415-2025</t>
  </si>
  <si>
    <t>414-2025</t>
  </si>
  <si>
    <t>413-2025</t>
  </si>
  <si>
    <t>412-2025</t>
  </si>
  <si>
    <t>411-2025</t>
  </si>
  <si>
    <t>410-2025</t>
  </si>
  <si>
    <t>409-2025</t>
  </si>
  <si>
    <t>408-2025</t>
  </si>
  <si>
    <t>407-2025</t>
  </si>
  <si>
    <t>406-2025</t>
  </si>
  <si>
    <t>405-2025</t>
  </si>
  <si>
    <t>404-2025</t>
  </si>
  <si>
    <t>403-2025</t>
  </si>
  <si>
    <t>402-2025</t>
  </si>
  <si>
    <t>Representante Legal del Consejo Comunitario de Desarrollo -COCODE-</t>
  </si>
  <si>
    <t>396-2025</t>
  </si>
  <si>
    <t>395-2025</t>
  </si>
  <si>
    <t>394-2025</t>
  </si>
  <si>
    <t>390-2025</t>
  </si>
  <si>
    <t>389-2025</t>
  </si>
  <si>
    <t>387-2025</t>
  </si>
  <si>
    <t>386-2025</t>
  </si>
  <si>
    <t>385-2025</t>
  </si>
  <si>
    <t>384-2025</t>
  </si>
  <si>
    <t>022-0-2024</t>
  </si>
  <si>
    <t>Repello</t>
  </si>
  <si>
    <t>Cupones de Mortero Premezclado</t>
  </si>
  <si>
    <t>383-2025</t>
  </si>
  <si>
    <t>382-2025</t>
  </si>
  <si>
    <t>381-2025</t>
  </si>
  <si>
    <t>380-2025</t>
  </si>
  <si>
    <t>379-2025</t>
  </si>
  <si>
    <t>378-2025</t>
  </si>
  <si>
    <t>376-2025</t>
  </si>
  <si>
    <t>Carreta de Mano</t>
  </si>
  <si>
    <t>Representante del Consejo Comunitario de Desarrollo -COCODE-</t>
  </si>
  <si>
    <t>Rastrillo Con Cabo</t>
  </si>
  <si>
    <t>2239 10813 0807</t>
  </si>
  <si>
    <t>JUAN CHIVALÁN TIU</t>
  </si>
  <si>
    <t>Santa Lucía la Reforma</t>
  </si>
  <si>
    <t>307-2025</t>
  </si>
  <si>
    <t>306-2025</t>
  </si>
  <si>
    <t>302-2025</t>
  </si>
  <si>
    <t>435-2025</t>
  </si>
  <si>
    <t>304-2025</t>
  </si>
  <si>
    <t>303-2025</t>
  </si>
  <si>
    <t>301-2025</t>
  </si>
  <si>
    <t>300-2025</t>
  </si>
  <si>
    <t>299-2025</t>
  </si>
  <si>
    <t>298-2025</t>
  </si>
  <si>
    <t>297-2025</t>
  </si>
  <si>
    <t>296-2025</t>
  </si>
  <si>
    <t>295-2025</t>
  </si>
  <si>
    <t>294-2025</t>
  </si>
  <si>
    <t>293-2025</t>
  </si>
  <si>
    <t>292-2025</t>
  </si>
  <si>
    <t>291-2025</t>
  </si>
  <si>
    <t>Zunil</t>
  </si>
  <si>
    <t>437-2025</t>
  </si>
  <si>
    <t>436-2025</t>
  </si>
  <si>
    <t>434-2025</t>
  </si>
  <si>
    <t>433-2025</t>
  </si>
  <si>
    <t>432-2025</t>
  </si>
  <si>
    <t>431-2025</t>
  </si>
  <si>
    <t>430-2025</t>
  </si>
  <si>
    <t>Chuzo Con Cabo</t>
  </si>
  <si>
    <t>429-2025</t>
  </si>
  <si>
    <t>428-2025</t>
  </si>
  <si>
    <t>2451 41030 0909</t>
  </si>
  <si>
    <t>SECUNDINO MÉNDEZ ROMERO</t>
  </si>
  <si>
    <t>Aldea La Unión Los Mendoza</t>
  </si>
  <si>
    <t>Representante Titular del Consejo Comunitario de Desarrollo -COCODE-</t>
  </si>
  <si>
    <t>1942 86797 0909</t>
  </si>
  <si>
    <t>JUAN ROMERO PÉREZ</t>
  </si>
  <si>
    <t>Aldea Espumpuja</t>
  </si>
  <si>
    <t>005-0-2025</t>
  </si>
  <si>
    <t>Mobiliario Escolar</t>
  </si>
  <si>
    <t>Mesa Triangular Escolar</t>
  </si>
  <si>
    <t>427-2025</t>
  </si>
  <si>
    <t>1833 96898 1001</t>
  </si>
  <si>
    <t>Asesor Profesional Especializado IV</t>
  </si>
  <si>
    <t>ROSA LINDA CAJAS OCHOA</t>
  </si>
  <si>
    <t>Dirección Departamental de Educación</t>
  </si>
  <si>
    <t>060-0-2024</t>
  </si>
  <si>
    <t>1889 43943 1406</t>
  </si>
  <si>
    <t>CÉSAR ABDÍAS RIQUIAC REYNOSO</t>
  </si>
  <si>
    <t>Cantón Xepol</t>
  </si>
  <si>
    <t>2117 64132 1406</t>
  </si>
  <si>
    <t>Alcalde Auxiliar Primero</t>
  </si>
  <si>
    <t>TOMÁS MORALES NIX</t>
  </si>
  <si>
    <t>Cantón Chuguexa II A</t>
  </si>
  <si>
    <t>1786 90465 1406</t>
  </si>
  <si>
    <t>PEDRO GONZÁLEZ LEÓN</t>
  </si>
  <si>
    <t>2228 68775 0443</t>
  </si>
  <si>
    <t>CARMEN ALICIA CAJTÍ ZET DE LÓPEZ</t>
  </si>
  <si>
    <t>Caserío Santa Teresa, Aldea Choatalun</t>
  </si>
  <si>
    <t>455-2025</t>
  </si>
  <si>
    <t>454-2025</t>
  </si>
  <si>
    <t>1853 34938 0507</t>
  </si>
  <si>
    <t>FREDI OMAR GARCÍA GALIANO</t>
  </si>
  <si>
    <t>San Carlos Alzatate</t>
  </si>
  <si>
    <t>453-2025</t>
  </si>
  <si>
    <t>1702 19801 2205</t>
  </si>
  <si>
    <t>RENÉ FRANCISCO GUARDADO LEMUS</t>
  </si>
  <si>
    <t>1605 66452 0801</t>
  </si>
  <si>
    <t>Presidente del Comité Pro Mejoramiento de Camino</t>
  </si>
  <si>
    <t>SANTIAGO LORENZO BATZ SOCOP</t>
  </si>
  <si>
    <t>Caserío Primer Palemop, Aldea Vásquez</t>
  </si>
  <si>
    <t>1646 61972 0407</t>
  </si>
  <si>
    <t>Director Ejecutivo IV</t>
  </si>
  <si>
    <t>MARIA ANTONIETA GONZÁLEZ CHOC</t>
  </si>
  <si>
    <t>452-2025</t>
  </si>
  <si>
    <t>2616 92631 0103</t>
  </si>
  <si>
    <t>NICOLÁS DE JESÚS ALVIZURES ALVIZURES</t>
  </si>
  <si>
    <t>1949 57810 1401</t>
  </si>
  <si>
    <t>Representante Municipal</t>
  </si>
  <si>
    <t>ADOLFO ARTURO CABRERA LÓPEZ</t>
  </si>
  <si>
    <t>Santa Cruz del Quiché</t>
  </si>
  <si>
    <t>419-2025</t>
  </si>
  <si>
    <t>1575 33654 0411</t>
  </si>
  <si>
    <t>WERNER ABEDAMAR MARROQUÍN CABRERA</t>
  </si>
  <si>
    <t>Acatenango</t>
  </si>
  <si>
    <t>451-2025</t>
  </si>
  <si>
    <t>1605 24504 1803</t>
  </si>
  <si>
    <t>TEODORO PUTUL XI</t>
  </si>
  <si>
    <t>Aldea Buena Vista</t>
  </si>
  <si>
    <t>Palencia</t>
  </si>
  <si>
    <t>450-2025</t>
  </si>
  <si>
    <t>2226 00756 0403</t>
  </si>
  <si>
    <t>VALERIANO CHAVEZ SUTUJ</t>
  </si>
  <si>
    <t>Pacoj tres Cruces Estancia de la Virgen</t>
  </si>
  <si>
    <t>San Martin Jilotepeque</t>
  </si>
  <si>
    <t>2715 49300 0101</t>
  </si>
  <si>
    <t>Coordinadora del Consejo Comunitario de Desarrollo -COCODE-</t>
  </si>
  <si>
    <t>ROSA ALICIA MEJIA GARCÍA</t>
  </si>
  <si>
    <t>Colonia la Esperanza zona Veinticinco (25)</t>
  </si>
  <si>
    <t>1608 14812 0909</t>
  </si>
  <si>
    <t>ISRAEL PAULINO MONTERROSO MONTERROSO</t>
  </si>
  <si>
    <t>Colonia el Buen Pastor zona Veinticinco</t>
  </si>
  <si>
    <t>2732 45287 0608</t>
  </si>
  <si>
    <t>Sub-Coordinadora del Consejo Comunitario de Desarrollo -COCODE-</t>
  </si>
  <si>
    <t>ROSA MARÍA MORALES LOPEZ DE GONZÁLEZ</t>
  </si>
  <si>
    <t>Residencial Hermano Pedro</t>
  </si>
  <si>
    <t>1697 54685 0414</t>
  </si>
  <si>
    <t>JUSTO RAMIREZ</t>
  </si>
  <si>
    <t>Caserío san Rafael</t>
  </si>
  <si>
    <t>San Andrés Itzapa</t>
  </si>
  <si>
    <t>2181 12386 1324</t>
  </si>
  <si>
    <t>JUAN MANUEL ARMAS RAMOS</t>
  </si>
  <si>
    <t>San Antonio Huista</t>
  </si>
  <si>
    <t>2718 75747 0403</t>
  </si>
  <si>
    <t>ISMAEL ORDÓN CAMEY</t>
  </si>
  <si>
    <t>Caserío Cuncurun, Aldea Estancia de San Martín</t>
  </si>
  <si>
    <t>2337 30788 2001</t>
  </si>
  <si>
    <t>SILVIA ESTEFANÍA MOSCOSO ARANA</t>
  </si>
  <si>
    <t>Antigua Guatemala</t>
  </si>
  <si>
    <t>1997 68617 0416</t>
  </si>
  <si>
    <t>JULIO AXEL FIGUEROA MUÑOZ</t>
  </si>
  <si>
    <t>El Tejar</t>
  </si>
  <si>
    <t>2050 07627 0406</t>
  </si>
  <si>
    <t>MANUEL MEJIA SUAR</t>
  </si>
  <si>
    <t>Aldea Pacacay</t>
  </si>
  <si>
    <t>Tecpán Guatemala</t>
  </si>
  <si>
    <t>1997 92003 0410</t>
  </si>
  <si>
    <t>ALDON RODRIGO CUY RAXJAL</t>
  </si>
  <si>
    <t>Caserío Patibolas de la Aldea Chirijuyu</t>
  </si>
  <si>
    <t>1929 16203 0101</t>
  </si>
  <si>
    <t>ERICK CORNELIO ROBERTO ERNESTO VALLADARES MELENDEZ</t>
  </si>
  <si>
    <t>Zona uno (1)</t>
  </si>
  <si>
    <t>Zaragoza</t>
  </si>
  <si>
    <t>1599 84076 0401</t>
  </si>
  <si>
    <t>RONALDO OBDULIO CASTELLANOS RODAS</t>
  </si>
  <si>
    <t>Comunidad El Socobal</t>
  </si>
  <si>
    <t>1897 65305 0406</t>
  </si>
  <si>
    <t>ELÍAS JOEL LOCON GARCÍA</t>
  </si>
  <si>
    <t>Aldea Xejavi</t>
  </si>
  <si>
    <t>2766 13376 0501</t>
  </si>
  <si>
    <t>ROSA ELIDA MOLINA MARTINEZ</t>
  </si>
  <si>
    <t>Comunidad Villas de las Chapernas</t>
  </si>
  <si>
    <t>1837 88710 1311</t>
  </si>
  <si>
    <t>INOCENTE LÓPEZ MARTÍNEZ</t>
  </si>
  <si>
    <t>Caserío Buena Vista Peña Blanca</t>
  </si>
  <si>
    <t>1585 90279 1311</t>
  </si>
  <si>
    <t>ABNER OTONIEL VELÁSQUEZ MARTÍNEZ</t>
  </si>
  <si>
    <t>Cantón el Jaboncillo, Aldea la Cipresada</t>
  </si>
  <si>
    <t>449-2025</t>
  </si>
  <si>
    <t>2412 54035 0412</t>
  </si>
  <si>
    <t>CRISTY LOLÍN BARRERA LEÓN</t>
  </si>
  <si>
    <t>Aldea los Yucales</t>
  </si>
  <si>
    <t>San Pedro Yepocapa</t>
  </si>
  <si>
    <t>448-2025</t>
  </si>
  <si>
    <t>2328 42426 0403</t>
  </si>
  <si>
    <t>OVIDIO LÓPEZ MORALES</t>
  </si>
  <si>
    <t>Colonia Nuevo San Martín</t>
  </si>
  <si>
    <t>447-2025</t>
  </si>
  <si>
    <t>446-2025</t>
  </si>
  <si>
    <t>445-2025</t>
  </si>
  <si>
    <t>TRASLADO A MAGA</t>
  </si>
  <si>
    <t>444-2025</t>
  </si>
  <si>
    <t>0000 00000 0000</t>
  </si>
  <si>
    <t>442-2025</t>
  </si>
  <si>
    <t>2204 34166 1404</t>
  </si>
  <si>
    <t>ISIDRO GUTIÉRREZ RIZ</t>
  </si>
  <si>
    <t>la Aldea el Potrero Viejo III</t>
  </si>
  <si>
    <t>Zacualpa</t>
  </si>
  <si>
    <t>2434 54627 2207</t>
  </si>
  <si>
    <t>EGRI EVIDIALDO SANCHEZ PEÑATE</t>
  </si>
  <si>
    <t>Comunidad el Cerrito zona siete (7)</t>
  </si>
  <si>
    <t>1744 24450 0412</t>
  </si>
  <si>
    <t>LUIS LOPEZ SÁNCHEZ</t>
  </si>
  <si>
    <t>Aldea Santa Sofia</t>
  </si>
  <si>
    <t>1671 10454 0412</t>
  </si>
  <si>
    <t>CÉSAR MAURILIO ARANA HIGUEROS</t>
  </si>
  <si>
    <t>Aldea Morelia</t>
  </si>
  <si>
    <t>1892 80441 0403</t>
  </si>
  <si>
    <t>Presidente del Comité Grupo de Mujeres, Las Margaritas</t>
  </si>
  <si>
    <t>MARIA ELEUTERIA ALVARADO CUSANERO DE GONZÁLEZ</t>
  </si>
  <si>
    <t>Caserío Pacoj Tres Cruces, Aldea Estancia de la Virgen</t>
  </si>
  <si>
    <t>2598 19034 0415</t>
  </si>
  <si>
    <t>ALVARO DANIEL PEREZ MENDOZA</t>
  </si>
  <si>
    <t>Comunidad San Bernardo</t>
  </si>
  <si>
    <t>1614 73466 0401</t>
  </si>
  <si>
    <t>CANDIDO ALBUREZ YANCOS</t>
  </si>
  <si>
    <t>Comunidad Labor de Falla</t>
  </si>
  <si>
    <t>401-2025</t>
  </si>
  <si>
    <t>1907 16908 0510</t>
  </si>
  <si>
    <t>LUIS AMADO ALVAREZ ALVARADO</t>
  </si>
  <si>
    <t>Iztapa</t>
  </si>
  <si>
    <t>400-2025</t>
  </si>
  <si>
    <t>2355 21019 0510</t>
  </si>
  <si>
    <t>CRISTIAN OMAR MARTÍNEZ VILLALOBOS</t>
  </si>
  <si>
    <t>Aldea el Conacaste</t>
  </si>
  <si>
    <t>441-2025</t>
  </si>
  <si>
    <t>2738 10324 0602</t>
  </si>
  <si>
    <t>CARLOS HUMBERTO SALAZAR GONZALEZ</t>
  </si>
  <si>
    <t>Barrio Playa Grande</t>
  </si>
  <si>
    <t>Ixcán</t>
  </si>
  <si>
    <t>2492 83573 0510</t>
  </si>
  <si>
    <t>MANUEL ESTUARDO PÉREZ SALAZAR</t>
  </si>
  <si>
    <t>2290 95232 2202</t>
  </si>
  <si>
    <t>Gobernadora Departamental de Jutiapa</t>
  </si>
  <si>
    <t>DIANA MARIA HERRERA ZEPEDA DE VÁSQUE</t>
  </si>
  <si>
    <t>2281 45317 1415</t>
  </si>
  <si>
    <t>ONOFRE TÚM LÓPEZ</t>
  </si>
  <si>
    <t>Caserío el Naranjo</t>
  </si>
  <si>
    <t>288-2025</t>
  </si>
  <si>
    <t>1706 37670 0510</t>
  </si>
  <si>
    <t>ERICK ADOLFO TORRES GARCÍA</t>
  </si>
  <si>
    <t>287-2025</t>
  </si>
  <si>
    <t>2779 91978 0511</t>
  </si>
  <si>
    <t>Representante Legal del Consejo de Autoridades Indígena POQOMAM</t>
  </si>
  <si>
    <t>FELIPE PÉREZ LOBOS</t>
  </si>
  <si>
    <t>Palín</t>
  </si>
  <si>
    <t>286-2025</t>
  </si>
  <si>
    <t>1903 24368 0507</t>
  </si>
  <si>
    <t>BUENAVENTURA CASTILLO SOSA</t>
  </si>
  <si>
    <t>Parcelamiento San José Nuevo Mundo</t>
  </si>
  <si>
    <t>La Gomera</t>
  </si>
  <si>
    <t>399-2025</t>
  </si>
  <si>
    <t>DIANA MARIA HERRERA ZEPEDA DE VÁSQUEZ</t>
  </si>
  <si>
    <t>398-2025</t>
  </si>
  <si>
    <t>440-2025</t>
  </si>
  <si>
    <t>2916 40885 0909</t>
  </si>
  <si>
    <t xml:space="preserve">JUAN FRANCISCO CORTEZ ROMERO </t>
  </si>
  <si>
    <t>Aldea La Esperanza</t>
  </si>
  <si>
    <t>438-2025</t>
  </si>
  <si>
    <t>1895 79927 0909</t>
  </si>
  <si>
    <t>RUDY EFRAÍN VICENTE MELCHOR</t>
  </si>
  <si>
    <t>Aldea Las Lagunas Cuaches</t>
  </si>
  <si>
    <t>285-2025</t>
  </si>
  <si>
    <t>1962 30683 0507</t>
  </si>
  <si>
    <t>JOSÉ ALFREDO PÉREZ CRUZ</t>
  </si>
  <si>
    <t>Caserío El Culatillo</t>
  </si>
  <si>
    <t>283-2025</t>
  </si>
  <si>
    <t>1962 51702 0503</t>
  </si>
  <si>
    <t>ERWÍN CASTILLO LÓPEZ</t>
  </si>
  <si>
    <t>Aldea Ceiba Amelia</t>
  </si>
  <si>
    <t>397-2025</t>
  </si>
  <si>
    <t>1942 59803 0801</t>
  </si>
  <si>
    <t>VILDA NOHEMI BARRIENTOS REYES DE CASTELLANOS</t>
  </si>
  <si>
    <t>1928 70823 0608</t>
  </si>
  <si>
    <t>JUAN ABELINO CHAVALOC YAX</t>
  </si>
  <si>
    <t>1998 79397 2006</t>
  </si>
  <si>
    <t>OSCAR MEDARDO CARDONA NOGUERA</t>
  </si>
  <si>
    <t>1998 03447 0916</t>
  </si>
  <si>
    <t>BERNABÉ MATEO XICAY HUIX</t>
  </si>
  <si>
    <t>2438 13597 1309</t>
  </si>
  <si>
    <t>ALFONSO ORDOÑEZ SALES</t>
  </si>
  <si>
    <t>Cantón Los Domingos, Caserío la Laguneta, La Vega Polajá</t>
  </si>
  <si>
    <t>San Idelfonso Ixtahuacán</t>
  </si>
  <si>
    <t>2114 20727 1204</t>
  </si>
  <si>
    <t>RODRIGO FERNANDO MIRANDA RAMIREZ</t>
  </si>
  <si>
    <t>1898 18867 1401</t>
  </si>
  <si>
    <t>MARINA BULUX REYNOSO DE GÓMEZ</t>
  </si>
  <si>
    <t>388-2025</t>
  </si>
  <si>
    <t>2416 35241 1704</t>
  </si>
  <si>
    <t>GLORIA LLANIRA CATALÁN PUGA DE MARROQUIN</t>
  </si>
  <si>
    <t>1796 28666 2201</t>
  </si>
  <si>
    <t>LUIS FERNANDO TREJO SALAZAR</t>
  </si>
  <si>
    <t>1917 78281 2106</t>
  </si>
  <si>
    <t>Director Ejecutivo III</t>
  </si>
  <si>
    <t>MARÍA ARACELY FIGUEROA REYES</t>
  </si>
  <si>
    <t>2595 62076 1804</t>
  </si>
  <si>
    <t>ANDREA ESTELA AVILA GALEANO DE RAMIREZ</t>
  </si>
  <si>
    <t>1994 95548 1307</t>
  </si>
  <si>
    <t>ROMEO MONTEJO DÍAZ</t>
  </si>
  <si>
    <t>1739 87397 0101</t>
  </si>
  <si>
    <t>MIRIAM LISSETTE OROZCO DÁVILA</t>
  </si>
  <si>
    <t>Guatemala Oriente</t>
  </si>
  <si>
    <t>Organizador</t>
  </si>
  <si>
    <t>2514 08027 0101</t>
  </si>
  <si>
    <t>TAMARA HAYDEE SERECH BALCÁRCEL</t>
  </si>
  <si>
    <t>Guatemala Occidente</t>
  </si>
  <si>
    <t>1943 59573 2101</t>
  </si>
  <si>
    <t>EDGAR NEMECIO ORTÍZ RAMÍREZ</t>
  </si>
  <si>
    <t>Guatemala Sur</t>
  </si>
  <si>
    <t>1735 85574 0101</t>
  </si>
  <si>
    <t>RITA CARMEN YOLANDA DE LA CERDA GODOY</t>
  </si>
  <si>
    <t>Guatemala Norte</t>
  </si>
  <si>
    <t>2491 18130 0117</t>
  </si>
  <si>
    <t>WILLIAM JOHEL PATZAN GONZÁLEZ</t>
  </si>
  <si>
    <t>2463 51241 1804</t>
  </si>
  <si>
    <t>ANGELA DEL ROSARIO GARCÍA MARCOS DE VERBENA</t>
  </si>
  <si>
    <t>2512 70564 1614</t>
  </si>
  <si>
    <t>ANIBAL ALFONZO JUÁREZ SIERRA</t>
  </si>
  <si>
    <t>3448 26163 0917</t>
  </si>
  <si>
    <t xml:space="preserve">EDILSA GRICELDA SACOR HERNÁNDEZ </t>
  </si>
  <si>
    <t>Sector la Hortaliza Com. Agra. Mercedes</t>
  </si>
  <si>
    <t>375-2025</t>
  </si>
  <si>
    <t>1998 75499 1711</t>
  </si>
  <si>
    <t>JORGE ALBERTO RODRÍGUEZ GRIJALVA</t>
  </si>
  <si>
    <t>Melchor de Mencos</t>
  </si>
  <si>
    <t>1819 95859 0101</t>
  </si>
  <si>
    <t>JASÓN JOSUE LÓPEZ</t>
  </si>
  <si>
    <t>1585 79372 1201</t>
  </si>
  <si>
    <t xml:space="preserve"> OSWIN RAFAEL CHÁVEZ FUENTES</t>
  </si>
  <si>
    <t>Uspantán</t>
  </si>
  <si>
    <t>279-2025</t>
  </si>
  <si>
    <t>1601 38027 1401</t>
  </si>
  <si>
    <t>MANUEL TIÚ ZAPETA</t>
  </si>
  <si>
    <t>Cantón Pamesebal Cuarto</t>
  </si>
  <si>
    <t>277-2025</t>
  </si>
  <si>
    <t>1620 89449 1407</t>
  </si>
  <si>
    <t>MELCHOR AGUARÉ CALEL</t>
  </si>
  <si>
    <t>Patzité</t>
  </si>
  <si>
    <t>276-2025</t>
  </si>
  <si>
    <t>1610 64604 1414</t>
  </si>
  <si>
    <t>JERONIMA MEJÍA QUINO DE QUINILLA</t>
  </si>
  <si>
    <t>Aldea Agostadero II</t>
  </si>
  <si>
    <t>San Andrés Sajcabajá</t>
  </si>
  <si>
    <t>275-2025</t>
  </si>
  <si>
    <t>3657 05365 0919</t>
  </si>
  <si>
    <t>LORENZO PÉREZ LEÓN</t>
  </si>
  <si>
    <t>Cantón Belén</t>
  </si>
  <si>
    <t>El Palmar</t>
  </si>
  <si>
    <t>274-2025</t>
  </si>
  <si>
    <t>1815 99201 0903</t>
  </si>
  <si>
    <t>CORNELIO CASIMIRO GONZÁLEZ</t>
  </si>
  <si>
    <t>Cantón Chuisuc</t>
  </si>
  <si>
    <t>Olintepeque</t>
  </si>
  <si>
    <t>273-2025</t>
  </si>
  <si>
    <t>1629 34017 0914</t>
  </si>
  <si>
    <t>FRANCISCO JAVIER AJTÚN CHANCHAVAC</t>
  </si>
  <si>
    <t>Aldea Chirijquiac</t>
  </si>
  <si>
    <t>Cantel</t>
  </si>
  <si>
    <t>272-2025</t>
  </si>
  <si>
    <t>San Sebastian Huehuetenango</t>
  </si>
  <si>
    <t>1578 29588 1406</t>
  </si>
  <si>
    <t>PEDRO SEN TECÚN</t>
  </si>
  <si>
    <t>Cantón Pachoj</t>
  </si>
  <si>
    <t>1751 24019 1417</t>
  </si>
  <si>
    <t>Presidenta del Comité de Mujeres</t>
  </si>
  <si>
    <t>MARGARITA CALEL TUM DE TUM</t>
  </si>
  <si>
    <t>Caserío Chotacaj</t>
  </si>
  <si>
    <t>San Bartolomé Jocotenango</t>
  </si>
  <si>
    <t>3258 40709 1401</t>
  </si>
  <si>
    <t>JUAN ITZEP GARCÍA</t>
  </si>
  <si>
    <t>Caserío Naranjo</t>
  </si>
  <si>
    <t>2607 54374 1416</t>
  </si>
  <si>
    <t>AMILCAR GÓMEZ CIPRIANO</t>
  </si>
  <si>
    <t>Sacapulas</t>
  </si>
  <si>
    <t>2360 95226 1406</t>
  </si>
  <si>
    <t>TOMÁS PACAJOJ CUIN</t>
  </si>
  <si>
    <t>Cantón Paxot Primero</t>
  </si>
  <si>
    <t>1998 87330 1417</t>
  </si>
  <si>
    <t>TERESA GÓMEZ RAMIREZ</t>
  </si>
  <si>
    <t>Caserío Panimá</t>
  </si>
  <si>
    <t>1870 40036 1417</t>
  </si>
  <si>
    <t>MARIA BENITO BENITO</t>
  </si>
  <si>
    <t>Caserío La Hacienda I</t>
  </si>
  <si>
    <t>1787 95682 1414</t>
  </si>
  <si>
    <t>CATARINA VICTORIA US OSORIO DE RAMÍREZ</t>
  </si>
  <si>
    <t>Aldea Las Parcelas</t>
  </si>
  <si>
    <t>2679 65117 1419</t>
  </si>
  <si>
    <t>RUDY YOVANY JÓM COLORADO</t>
  </si>
  <si>
    <t>Aldea Pajuil</t>
  </si>
  <si>
    <t>Chicamán</t>
  </si>
  <si>
    <t>2232 08957 1406</t>
  </si>
  <si>
    <t>MANUEL DE JESÚS TOJ MACARIO</t>
  </si>
  <si>
    <t>Cantón Chicuá Primero</t>
  </si>
  <si>
    <t>1946 56748 1417</t>
  </si>
  <si>
    <t>JUANA ZAPETA GÓMEZ</t>
  </si>
  <si>
    <t>Caserío Cucul</t>
  </si>
  <si>
    <t>1985 60052 1314</t>
  </si>
  <si>
    <t>FELIPE FELIPE MARCOS</t>
  </si>
  <si>
    <t>San Miguel Acatán</t>
  </si>
  <si>
    <t>CANTIDAD DOTADA</t>
  </si>
  <si>
    <t>BENEFICIARIOS</t>
  </si>
  <si>
    <t>MONTO Q</t>
  </si>
  <si>
    <t xml:space="preserve">FONDO DE DESARROLLO SOCIAL </t>
  </si>
  <si>
    <t xml:space="preserve">SUBDIRECCIÓN TÉCNICA DE DESARROLLO </t>
  </si>
  <si>
    <t xml:space="preserve">DEPARTAMENTO DE DESARROLLO SOCIAL </t>
  </si>
  <si>
    <t>NUMERAL 7</t>
  </si>
  <si>
    <t>DOTACIONES PROGRAMAS INTERNOS AGOSTO 2025</t>
  </si>
  <si>
    <t>PRGRAMA/DEPARTAMENTO</t>
  </si>
  <si>
    <t>DOTACIONES DE PROGRAMAS INTERNOS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</si>
</sst>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* #,##0_-;\-* #,##0_-;_-* &quot;-&quot;??_-;_-@_-"/>
    <numFmt numFmtId="165" formatCode="_(&quot;Q&quot;* #,##0.00_);_(&quot;Q&quot;* \(#,##0.00\);_(&quot;Q&quot;* &quot;-&quot;??_);_(@_)"/>
    <numFmt numFmtId="166" formatCode="_(* #,##0.00_);_(* \(#,##0.00\);_(* &quot;-&quot;??_);_(@_)"/>
    <numFmt numFmtId="167" formatCode="dd/mm/yyyy;@"/>
    <numFmt numFmtId="168" formatCode="_-[$Q-100A]* #,##0.00_-;\-[$Q-100A]* #,##0.00_-;_-[$Q-100A]* &quot;-&quot;??_-;_-@_-"/>
    <numFmt numFmtId="169" formatCode="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.5"/>
      <color theme="1"/>
      <name val="Montserrat"/>
    </font>
    <font>
      <sz val="10.5"/>
      <name val="Montserrat"/>
    </font>
    <font>
      <b/>
      <sz val="10.5"/>
      <color theme="1"/>
      <name val="Montserrat"/>
    </font>
    <font>
      <b/>
      <sz val="10.5"/>
      <name val="Montserrat"/>
    </font>
    <font>
      <sz val="10.5"/>
      <color rgb="FFFF0000"/>
      <name val="Montserrat"/>
    </font>
    <font>
      <b/>
      <sz val="14"/>
      <color theme="1"/>
      <name val="Aptos Narrow"/>
      <family val="2"/>
      <scheme val="minor"/>
    </font>
    <font>
      <b/>
      <sz val="14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8496B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0" borderId="0" xfId="3" applyFont="1" applyAlignment="1">
      <alignment horizontal="center" vertical="center" wrapText="1"/>
    </xf>
    <xf numFmtId="165" fontId="4" fillId="0" borderId="0" xfId="4" applyFont="1" applyFill="1" applyBorder="1" applyAlignment="1">
      <alignment horizontal="center" vertical="center" wrapText="1"/>
    </xf>
    <xf numFmtId="44" fontId="4" fillId="0" borderId="0" xfId="5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67" fontId="4" fillId="0" borderId="0" xfId="6" applyNumberFormat="1" applyFont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5" fontId="5" fillId="0" borderId="1" xfId="4" applyFont="1" applyFill="1" applyBorder="1" applyAlignment="1">
      <alignment horizontal="center" vertical="center" wrapText="1"/>
    </xf>
    <xf numFmtId="168" fontId="5" fillId="0" borderId="1" xfId="5" applyNumberFormat="1" applyFont="1" applyFill="1" applyBorder="1" applyAlignment="1">
      <alignment horizontal="center" vertical="center" wrapText="1"/>
    </xf>
    <xf numFmtId="14" fontId="5" fillId="0" borderId="1" xfId="6" applyNumberFormat="1" applyFont="1" applyFill="1" applyBorder="1" applyAlignment="1">
      <alignment horizontal="center" vertical="center" wrapText="1"/>
    </xf>
    <xf numFmtId="0" fontId="5" fillId="0" borderId="1" xfId="6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5" fontId="7" fillId="2" borderId="1" xfId="4" applyFont="1" applyFill="1" applyBorder="1" applyAlignment="1">
      <alignment horizontal="center" vertical="center" wrapText="1"/>
    </xf>
    <xf numFmtId="44" fontId="7" fillId="2" borderId="1" xfId="5" applyNumberFormat="1" applyFont="1" applyFill="1" applyBorder="1" applyAlignment="1">
      <alignment horizontal="center" vertical="center" wrapText="1"/>
    </xf>
    <xf numFmtId="167" fontId="7" fillId="2" borderId="1" xfId="3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169" fontId="6" fillId="0" borderId="0" xfId="6" applyNumberFormat="1" applyFont="1" applyBorder="1" applyAlignment="1">
      <alignment vertical="center" wrapText="1"/>
    </xf>
    <xf numFmtId="0" fontId="8" fillId="0" borderId="0" xfId="3" applyFont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 wrapText="1"/>
    </xf>
    <xf numFmtId="43" fontId="0" fillId="0" borderId="0" xfId="1" applyFont="1"/>
    <xf numFmtId="164" fontId="0" fillId="0" borderId="0" xfId="1" applyNumberFormat="1" applyFont="1"/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4" applyFont="1" applyBorder="1" applyAlignment="1">
      <alignment horizontal="center" vertical="center" wrapText="1"/>
    </xf>
    <xf numFmtId="168" fontId="5" fillId="0" borderId="1" xfId="5" applyNumberFormat="1" applyFont="1" applyBorder="1" applyAlignment="1">
      <alignment horizontal="center" vertical="center" wrapText="1"/>
    </xf>
    <xf numFmtId="14" fontId="5" fillId="0" borderId="1" xfId="6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164" fontId="9" fillId="0" borderId="0" xfId="1" applyNumberFormat="1" applyFont="1" applyAlignment="1">
      <alignment horizontal="center" vertical="center"/>
    </xf>
    <xf numFmtId="0" fontId="6" fillId="0" borderId="2" xfId="3" applyFont="1" applyBorder="1" applyAlignment="1">
      <alignment horizontal="left" vertical="center" wrapText="1"/>
    </xf>
    <xf numFmtId="0" fontId="10" fillId="0" borderId="0" xfId="3" applyFont="1" applyAlignment="1">
      <alignment horizontal="center" vertical="center" wrapText="1"/>
    </xf>
    <xf numFmtId="169" fontId="10" fillId="0" borderId="0" xfId="6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</cellXfs>
  <cellStyles count="8">
    <cellStyle name="Millares" xfId="1" builtinId="3"/>
    <cellStyle name="Millares 2" xfId="6" xr:uid="{7C0258E5-378B-4E41-B451-FB332AEA8144}"/>
    <cellStyle name="Moneda 2" xfId="4" xr:uid="{05357020-FD00-4E0C-8701-C2F7EC0EDD98}"/>
    <cellStyle name="Normal" xfId="0" builtinId="0"/>
    <cellStyle name="Normal 2" xfId="3" xr:uid="{00000000-0005-0000-0000-000002000000}"/>
    <cellStyle name="Normal 2 2" xfId="7" xr:uid="{0030A35A-07EF-4CA6-AEDE-1C27FE2190DC}"/>
    <cellStyle name="Normal 3" xfId="2" xr:uid="{00000000-0005-0000-0000-000003000000}"/>
    <cellStyle name="Porcentaje 2" xfId="5" xr:uid="{A48AFF55-11AD-4E94-BEE6-D3E210C4F472}"/>
  </cellStyles>
  <dxfs count="4">
    <dxf>
      <font>
        <strike/>
        <color rgb="FF0070C0"/>
      </font>
      <fill>
        <patternFill>
          <fgColor auto="1"/>
          <bgColor rgb="FF92D050"/>
        </patternFill>
      </fill>
    </dxf>
    <dxf>
      <alignment horizontal="center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200025</xdr:rowOff>
    </xdr:from>
    <xdr:ext cx="2709657" cy="819150"/>
    <xdr:pic>
      <xdr:nvPicPr>
        <xdr:cNvPr id="2" name="Imagen 1">
          <a:extLst>
            <a:ext uri="{FF2B5EF4-FFF2-40B4-BE49-F238E27FC236}">
              <a16:creationId xmlns:a16="http://schemas.microsoft.com/office/drawing/2014/main" id="{E7D989CD-1573-4C31-886E-64DF9D61ACAB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2709657" cy="819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2" name="Imagen 1">
          <a:extLst>
            <a:ext uri="{FF2B5EF4-FFF2-40B4-BE49-F238E27FC236}">
              <a16:creationId xmlns:a16="http://schemas.microsoft.com/office/drawing/2014/main" id="{C53CB792-B70D-4DB8-9A9F-84AD2FB0D242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  <xdr:oneCellAnchor>
    <xdr:from>
      <xdr:col>1</xdr:col>
      <xdr:colOff>78582</xdr:colOff>
      <xdr:row>0</xdr:row>
      <xdr:rowOff>133350</xdr:rowOff>
    </xdr:from>
    <xdr:ext cx="3936148" cy="1212056"/>
    <xdr:pic>
      <xdr:nvPicPr>
        <xdr:cNvPr id="3" name="Imagen 2">
          <a:extLst>
            <a:ext uri="{FF2B5EF4-FFF2-40B4-BE49-F238E27FC236}">
              <a16:creationId xmlns:a16="http://schemas.microsoft.com/office/drawing/2014/main" id="{B64B6AC1-2BCE-49A8-BB34-21509E56EC34}"/>
            </a:ext>
            <a:ext uri="{147F2762-F138-4A5C-976F-8EAC2B608ADB}">
              <a16:predDERef xmlns:a16="http://schemas.microsoft.com/office/drawing/2014/main" pred="{CA09A6D9-9CCF-4A5A-9E84-89447465F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307" y="133350"/>
          <a:ext cx="3936148" cy="1212056"/>
        </a:xfrm>
        <a:prstGeom prst="rect">
          <a:avLst/>
        </a:prstGeom>
      </xdr:spPr>
    </xdr:pic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avier Eduardo Pimentel Hernández" refreshedDate="45905.438737615739" backgroundQuery="1" createdVersion="8" refreshedVersion="8" minRefreshableVersion="3" recordCount="0" supportSubquery="1" supportAdvancedDrill="1" xr:uid="{3A05FBC5-6D89-45B3-AD5A-6F6B373BD2DF}">
  <cacheSource type="external" connectionId="1"/>
  <cacheFields count="5">
    <cacheField name="[Rango].[PROGRAMA].[PROGRAMA]" caption="PROGRAMA" numFmtId="0" hierarchy="19" level="1">
      <sharedItems count="3">
        <s v="PROACO"/>
        <s v="PROCODE"/>
        <s v="PROVIDI"/>
      </sharedItems>
    </cacheField>
    <cacheField name="[Rango].[DEPARTAMENTO].[DEPARTAMENTO]" caption="DEPARTAMENTO" numFmtId="0" hierarchy="3" level="1">
      <sharedItems count="18">
        <s v="Alta Verapaz"/>
        <s v="Chimaltenango"/>
        <s v="Guatemala"/>
        <s v="Huehuetenango"/>
        <s v="Jalapa"/>
        <s v="Jutiapa"/>
        <s v="Quetzaltenango"/>
        <s v="Quiché"/>
        <s v="Chiquimula"/>
        <s v="El Progreso"/>
        <s v="Escuintla"/>
        <s v="Izabal"/>
        <s v="Petén"/>
        <s v="Sacatepéquez"/>
        <s v="San Marcos"/>
        <s v="Santa Rosa"/>
        <s v="Suchitepéquez"/>
        <s v="Totonicapán"/>
      </sharedItems>
    </cacheField>
    <cacheField name="[Measures].[Suma de CANTIDAD  DOTADA 2]" caption="Suma de CANTIDAD  DOTADA 2" numFmtId="0" hierarchy="27" level="32767"/>
    <cacheField name="[Measures].[Suma de VALOR TOTAL Q 2]" caption="Suma de VALOR TOTAL Q 2" numFmtId="0" hierarchy="28" level="32767"/>
    <cacheField name="[Measures].[Suma de TOTAL BENEFICIARIOS 2]" caption="Suma de TOTAL BENEFICIARIOS 2" numFmtId="0" hierarchy="29" level="32767"/>
  </cacheFields>
  <cacheHierarchies count="30">
    <cacheHierarchy uniqueName="[Rango].[No.]" caption="No." attribute="1" defaultMemberUniqueName="[Rango].[No.].[All]" allUniqueName="[Rango].[No.].[All]" dimensionUniqueName="[Rango]" displayFolder="" count="0" memberValueDatatype="20" unbalanced="0"/>
    <cacheHierarchy uniqueName="[Rango].[FECHA DE ENTREGA]" caption="FECHA DE ENTREGA" attribute="1" time="1" defaultMemberUniqueName="[Rango].[FECHA DE ENTREGA].[All]" allUniqueName="[Rango].[FECHA DE ENTREGA].[All]" dimensionUniqueName="[Rango]" displayFolder="" count="0" memberValueDatatype="7" unbalanced="0"/>
    <cacheHierarchy uniqueName="[Rango].[AÑO]" caption="AÑO" attribute="1" defaultMemberUniqueName="[Rango].[AÑO].[All]" allUniqueName="[Rango].[AÑO].[All]" dimensionUniqueName="[Rango]" displayFolder="" count="0" memberValueDatatype="20" unbalanced="0"/>
    <cacheHierarchy uniqueName="[Rango].[DEPARTAMENTO]" caption="DEPARTAMENTO" attribute="1" defaultMemberUniqueName="[Rango].[DEPARTAMENTO].[All]" allUniqueName="[Rango].[DEPARTAMENTO].[All]" dimensionUniqueName="[Rango]" displayFolder="" count="2" memberValueDatatype="130" unbalanced="0">
      <fieldsUsage count="2">
        <fieldUsage x="-1"/>
        <fieldUsage x="1"/>
      </fieldsUsage>
    </cacheHierarchy>
    <cacheHierarchy uniqueName="[Rango].[MUNICIPIO]" caption="MUNICIPIO" attribute="1" defaultMemberUniqueName="[Rango].[MUNICIPIO].[All]" allUniqueName="[Rango].[MUNICIPIO].[All]" dimensionUniqueName="[Rango]" displayFolder="" count="0" memberValueDatatype="130" unbalanced="0"/>
    <cacheHierarchy uniqueName="[Rango].[COMUNIDAD BENEFICIADA]" caption="COMUNIDAD BENEFICIADA" attribute="1" defaultMemberUniqueName="[Rango].[COMUNIDAD BENEFICIADA].[All]" allUniqueName="[Rango].[COMUNIDAD BENEFICIADA].[All]" dimensionUniqueName="[Rango]" displayFolder="" count="0" memberValueDatatype="130" unbalanced="0"/>
    <cacheHierarchy uniqueName="[Rango].[NOMBRE SOLICITANTE]" caption="NOMBRE SOLICITANTE" attribute="1" defaultMemberUniqueName="[Rango].[NOMBRE SOLICITANTE].[All]" allUniqueName="[Rango].[NOMBRE SOLICITANTE].[All]" dimensionUniqueName="[Rango]" displayFolder="" count="0" memberValueDatatype="130" unbalanced="0"/>
    <cacheHierarchy uniqueName="[Rango].[CARGO]" caption="CARGO" attribute="1" defaultMemberUniqueName="[Rango].[CARGO].[All]" allUniqueName="[Rango].[CARGO].[All]" dimensionUniqueName="[Rango]" displayFolder="" count="0" memberValueDatatype="130" unbalanced="0"/>
    <cacheHierarchy uniqueName="[Rango].[DPI BENEFI.]" caption="DPI BENEFI." attribute="1" defaultMemberUniqueName="[Rango].[DPI BENEFI.].[All]" allUniqueName="[Rango].[DPI BENEFI.].[All]" dimensionUniqueName="[Rango]" displayFolder="" count="0" memberValueDatatype="130" unbalanced="0"/>
    <cacheHierarchy uniqueName="[Rango].[NO.  DE ACTA]" caption="NO.  DE ACTA" attribute="1" defaultMemberUniqueName="[Rango].[NO.  DE ACTA].[All]" allUniqueName="[Rango].[NO.  DE ACTA].[All]" dimensionUniqueName="[Rango]" displayFolder="" count="0" memberValueDatatype="130" unbalanced="0"/>
    <cacheHierarchy uniqueName="[Rango].[MATERIAL DOTADO]" caption="MATERIAL DOTADO" attribute="1" defaultMemberUniqueName="[Rango].[MATERIAL DOTADO].[All]" allUniqueName="[Rango].[MATERIAL DOTADO].[All]" dimensionUniqueName="[Rango]" displayFolder="" count="0" memberValueDatatype="130" unbalanced="0"/>
    <cacheHierarchy uniqueName="[Rango].[AÑO DE COMPRA]" caption="AÑO DE COMPRA" attribute="1" defaultMemberUniqueName="[Rango].[AÑO DE COMPRA].[All]" allUniqueName="[Rango].[AÑO DE COMPRA].[All]" dimensionUniqueName="[Rango]" displayFolder="" count="0" memberValueDatatype="20" unbalanced="0"/>
    <cacheHierarchy uniqueName="[Rango].[AARÓN]" caption="AARÓN" attribute="1" defaultMemberUniqueName="[Rango].[AARÓN].[All]" allUniqueName="[Rango].[AARÓN].[All]" dimensionUniqueName="[Rango]" displayFolder="" count="0" memberValueDatatype="130" unbalanced="0"/>
    <cacheHierarchy uniqueName="[Rango].[DESCRIPCIÓN]" caption="DESCRIPCIÓN" attribute="1" defaultMemberUniqueName="[Rango].[DESCRIPCIÓN].[All]" allUniqueName="[Rango].[DESCRIPCIÓN].[All]" dimensionUniqueName="[Rango]" displayFolder="" count="0" memberValueDatatype="130" unbalanced="0"/>
    <cacheHierarchy uniqueName="[Rango].[CANTIDAD  DOTADA]" caption="CANTIDAD  DOTADA" attribute="1" defaultMemberUniqueName="[Rango].[CANTIDAD  DOTADA].[All]" allUniqueName="[Rango].[CANTIDAD  DOTADA].[All]" dimensionUniqueName="[Rango]" displayFolder="" count="0" memberValueDatatype="20" unbalanced="0"/>
    <cacheHierarchy uniqueName="[Rango].[VALOR UNITARIO]" caption="VALOR UNITARIO" attribute="1" defaultMemberUniqueName="[Rango].[VALOR UNITARIO].[All]" allUniqueName="[Rango].[VALOR UNITARIO].[All]" dimensionUniqueName="[Rango]" displayFolder="" count="0" memberValueDatatype="5" unbalanced="0"/>
    <cacheHierarchy uniqueName="[Rango].[VALOR TOTAL Q]" caption="VALOR TOTAL Q" attribute="1" defaultMemberUniqueName="[Rango].[VALOR TOTAL Q].[All]" allUniqueName="[Rango].[VALOR TOTAL Q].[All]" dimensionUniqueName="[Rango]" displayFolder="" count="0" memberValueDatatype="5" unbalanced="0"/>
    <cacheHierarchy uniqueName="[Rango].[NO. PROYECTO]" caption="NO. PROYECTO" attribute="1" defaultMemberUniqueName="[Rango].[NO. PROYECTO].[All]" allUniqueName="[Rango].[NO. PROYECTO].[All]" dimensionUniqueName="[Rango]" displayFolder="" count="0" memberValueDatatype="130" unbalanced="0"/>
    <cacheHierarchy uniqueName="[Rango].[NOG]" caption="NOG" attribute="1" defaultMemberUniqueName="[Rango].[NOG].[All]" allUniqueName="[Rango].[NOG].[All]" dimensionUniqueName="[Rango]" displayFolder="" count="0" memberValueDatatype="130" unbalanced="0"/>
    <cacheHierarchy uniqueName="[Rango].[PROGRAMA]" caption="PROGRAMA" attribute="1" defaultMemberUniqueName="[Rango].[PROGRAMA].[All]" allUniqueName="[Rango].[PROGRAMA].[All]" dimensionUniqueName="[Rango]" displayFolder="" count="2" memberValueDatatype="130" unbalanced="0">
      <fieldsUsage count="2">
        <fieldUsage x="-1"/>
        <fieldUsage x="0"/>
      </fieldsUsage>
    </cacheHierarchy>
    <cacheHierarchy uniqueName="[Rango].[BENEFICIARIOS DIRECTOS]" caption="BENEFICIARIOS DIRECTOS" attribute="1" defaultMemberUniqueName="[Rango].[BENEFICIARIOS DIRECTOS].[All]" allUniqueName="[Rango].[BENEFICIARIOS DIRECTOS].[All]" dimensionUniqueName="[Rango]" displayFolder="" count="0" memberValueDatatype="5" unbalanced="0"/>
    <cacheHierarchy uniqueName="[Rango].[BENEFICIARIOS INDIRECTOS]" caption="BENEFICIARIOS INDIRECTOS" attribute="1" defaultMemberUniqueName="[Rango].[BENEFICIARIOS INDIRECTOS].[All]" allUniqueName="[Rango].[BENEFICIARIOS INDIRECTOS].[All]" dimensionUniqueName="[Rango]" displayFolder="" count="0" memberValueDatatype="20" unbalanced="0"/>
    <cacheHierarchy uniqueName="[Rango].[TOTAL BENEFICIARIOS]" caption="TOTAL BENEFICIARIOS" attribute="1" defaultMemberUniqueName="[Rango].[TOTAL BENEFICIARIOS].[All]" allUniqueName="[Rango].[TOTAL BENEFICIARIOS].[All]" dimensionUniqueName="[Rango]" displayFolder="" count="0" memberValueDatatype="5" unbalanced="0"/>
    <cacheHierarchy uniqueName="[Rango].[VENTANILLA ÚNICA]" caption="VENTANILLA ÚNICA" attribute="1" defaultMemberUniqueName="[Rango].[VENTANILLA ÚNICA].[All]" allUniqueName="[Rango].[VENTANILLA ÚNICA].[All]" dimensionUniqueName="[Rango]" displayFolder="" count="0" memberValueDatatype="130" unbalanced="0"/>
    <cacheHierarchy uniqueName="[Rango].[APLICA 30%]" caption="APLICA 30%" attribute="1" defaultMemberUniqueName="[Rango].[APLICA 30%].[All]" allUniqueName="[Rango].[APLICA 30%].[All]" dimensionUniqueName="[Rango]" displayFolder="" count="0" memberValueDatatype="130" unbalanced="0"/>
    <cacheHierarchy uniqueName="[Measures].[__XL_Count Rango]" caption="__XL_Count Rango" measure="1" displayFolder="" measureGroup="Rango" count="0" hidden="1"/>
    <cacheHierarchy uniqueName="[Measures].[__No measures defined]" caption="__No measures defined" measure="1" displayFolder="" count="0" hidden="1"/>
    <cacheHierarchy uniqueName="[Measures].[Suma de CANTIDAD  DOTADA 2]" caption="Suma de CANTIDAD  DOTADA 2" measure="1" displayFolder="" measureGroup="Rango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a de VALOR TOTAL Q 2]" caption="Suma de VALOR TOTAL Q 2" measure="1" displayFolder="" measureGroup="Rango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Suma de TOTAL BENEFICIARIOS 2]" caption="Suma de TOTAL BENEFICIARIOS 2" measure="1" displayFolder="" measureGroup="Rango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2">
    <dimension measure="1" name="Measures" uniqueName="[Measures]" caption="Measures"/>
    <dimension name="Rango" uniqueName="[Rango]" caption="Rango"/>
  </dimensions>
  <measureGroups count="1">
    <measureGroup name="Rango" caption="Rango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2BFCD2-EA11-445D-AB0A-1F70DD8A7875}" name="TablaDinámica3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PRGRAMA/DEPARTAMENTO">
  <location ref="A7:D45" firstHeaderRow="0" firstDataRow="1" firstDataCol="1"/>
  <pivotFields count="5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Row" allDrilled="1" subtotalTop="0" showAll="0" dataSourceSort="1" defaultSubtotal="0" defaultAttributeDrillState="1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2">
    <field x="0"/>
    <field x="1"/>
  </rowFields>
  <rowItems count="38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1"/>
    </i>
    <i r="1">
      <x/>
    </i>
    <i r="1">
      <x v="1"/>
    </i>
    <i r="1">
      <x v="8"/>
    </i>
    <i r="1">
      <x v="9"/>
    </i>
    <i r="1">
      <x v="10"/>
    </i>
    <i r="1">
      <x v="2"/>
    </i>
    <i r="1">
      <x v="3"/>
    </i>
    <i r="1">
      <x v="11"/>
    </i>
    <i r="1">
      <x v="4"/>
    </i>
    <i r="1">
      <x v="5"/>
    </i>
    <i r="1">
      <x v="12"/>
    </i>
    <i r="1">
      <x v="6"/>
    </i>
    <i r="1">
      <x v="7"/>
    </i>
    <i r="1">
      <x v="13"/>
    </i>
    <i r="1">
      <x v="14"/>
    </i>
    <i r="1">
      <x v="15"/>
    </i>
    <i r="1">
      <x v="16"/>
    </i>
    <i r="1">
      <x v="17"/>
    </i>
    <i>
      <x v="2"/>
    </i>
    <i r="1">
      <x v="1"/>
    </i>
    <i r="1">
      <x v="8"/>
    </i>
    <i r="1">
      <x v="10"/>
    </i>
    <i r="1">
      <x v="2"/>
    </i>
    <i r="1">
      <x v="3"/>
    </i>
    <i r="1">
      <x v="5"/>
    </i>
    <i r="1">
      <x v="6"/>
    </i>
    <i r="1"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ANTIDAD DOTADA" fld="2" baseField="0" baseItem="0" numFmtId="164"/>
    <dataField name="BENEFICIARIOS" fld="4" baseField="0" baseItem="0" numFmtId="164"/>
    <dataField name="MONTO Q" fld="3" baseField="0" baseItem="0"/>
  </dataFields>
  <formats count="3">
    <format dxfId="3">
      <pivotArea outline="0" collapsedLevelsAreSubtotals="1" fieldPosition="0">
        <references count="1">
          <reference field="4294967294" count="2" selected="0">
            <x v="0"/>
            <x v="1"/>
          </reference>
        </references>
      </pivotArea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3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CANTIDAD DOTADA"/>
    <pivotHierarchy dragToData="1" caption="MONTO Q"/>
    <pivotHierarchy dragToData="1" caption="BENEFICIARIOS"/>
  </pivotHierarchies>
  <pivotTableStyleInfo name="PivotStyleLight16" showRowHeaders="1" showColHeaders="1" showRowStripes="0" showColStripes="0" showLastColumn="1"/>
  <rowHierarchiesUsage count="2">
    <rowHierarchyUsage hierarchyUsage="19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GOSTO!$B$7:$Z$184">
        <x15:activeTabTopLevelEntity name="[Rango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3A05-EDF1-4673-8071-106740F277B9}">
  <sheetPr>
    <pageSetUpPr fitToPage="1"/>
  </sheetPr>
  <dimension ref="A1:D45"/>
  <sheetViews>
    <sheetView showGridLines="0" tabSelected="1" workbookViewId="0">
      <selection activeCell="G13" sqref="G13"/>
    </sheetView>
  </sheetViews>
  <sheetFormatPr baseColWidth="10" defaultRowHeight="15" x14ac:dyDescent="0.25"/>
  <cols>
    <col min="1" max="1" width="53" customWidth="1"/>
    <col min="2" max="2" width="27.5703125" style="30" bestFit="1" customWidth="1"/>
    <col min="3" max="3" width="29.5703125" style="30" bestFit="1" customWidth="1"/>
    <col min="4" max="4" width="23.28515625" style="29" bestFit="1" customWidth="1"/>
  </cols>
  <sheetData>
    <row r="1" spans="1:4" ht="18.75" x14ac:dyDescent="0.25">
      <c r="A1" s="38" t="s">
        <v>559</v>
      </c>
      <c r="B1" s="38"/>
      <c r="C1" s="38"/>
      <c r="D1" s="38"/>
    </row>
    <row r="2" spans="1:4" ht="18.75" x14ac:dyDescent="0.25">
      <c r="A2" s="38" t="s">
        <v>560</v>
      </c>
      <c r="B2" s="38"/>
      <c r="C2" s="38"/>
      <c r="D2" s="38"/>
    </row>
    <row r="3" spans="1:4" ht="18.75" x14ac:dyDescent="0.25">
      <c r="A3" s="38" t="s">
        <v>561</v>
      </c>
      <c r="B3" s="38"/>
      <c r="C3" s="38"/>
      <c r="D3" s="38"/>
    </row>
    <row r="4" spans="1:4" ht="18.75" x14ac:dyDescent="0.25">
      <c r="A4" s="38" t="s">
        <v>562</v>
      </c>
      <c r="B4" s="38"/>
      <c r="C4" s="38"/>
      <c r="D4" s="38"/>
    </row>
    <row r="5" spans="1:4" ht="18.75" x14ac:dyDescent="0.25">
      <c r="A5" s="38" t="s">
        <v>563</v>
      </c>
      <c r="B5" s="38"/>
      <c r="C5" s="38"/>
      <c r="D5" s="38"/>
    </row>
    <row r="6" spans="1:4" x14ac:dyDescent="0.25">
      <c r="B6"/>
      <c r="C6"/>
      <c r="D6"/>
    </row>
    <row r="7" spans="1:4" x14ac:dyDescent="0.25">
      <c r="A7" s="1" t="s">
        <v>564</v>
      </c>
      <c r="B7" s="36" t="s">
        <v>556</v>
      </c>
      <c r="C7" s="36" t="s">
        <v>557</v>
      </c>
      <c r="D7" s="37" t="s">
        <v>558</v>
      </c>
    </row>
    <row r="8" spans="1:4" x14ac:dyDescent="0.25">
      <c r="A8" s="2" t="s">
        <v>6</v>
      </c>
      <c r="B8" s="35"/>
      <c r="C8" s="35"/>
    </row>
    <row r="9" spans="1:4" x14ac:dyDescent="0.25">
      <c r="A9" s="3" t="s">
        <v>3</v>
      </c>
      <c r="B9" s="35">
        <v>1022</v>
      </c>
      <c r="C9" s="35">
        <v>5110</v>
      </c>
      <c r="D9" s="29">
        <v>1297940</v>
      </c>
    </row>
    <row r="10" spans="1:4" x14ac:dyDescent="0.25">
      <c r="A10" s="3" t="s">
        <v>2</v>
      </c>
      <c r="B10" s="35">
        <v>472</v>
      </c>
      <c r="C10" s="35">
        <v>294.5</v>
      </c>
      <c r="D10" s="29">
        <v>24096.3</v>
      </c>
    </row>
    <row r="11" spans="1:4" x14ac:dyDescent="0.25">
      <c r="A11" s="3" t="s">
        <v>8</v>
      </c>
      <c r="B11" s="35">
        <v>100540</v>
      </c>
      <c r="C11" s="35">
        <v>50270</v>
      </c>
      <c r="D11" s="29">
        <v>0</v>
      </c>
    </row>
    <row r="12" spans="1:4" x14ac:dyDescent="0.25">
      <c r="A12" s="3" t="s">
        <v>5</v>
      </c>
      <c r="B12" s="35">
        <v>199</v>
      </c>
      <c r="C12" s="35">
        <v>724</v>
      </c>
      <c r="D12" s="29">
        <v>46502</v>
      </c>
    </row>
    <row r="13" spans="1:4" x14ac:dyDescent="0.25">
      <c r="A13" s="3" t="s">
        <v>21</v>
      </c>
      <c r="B13" s="35">
        <v>1300</v>
      </c>
      <c r="C13" s="35">
        <v>4100</v>
      </c>
      <c r="D13" s="29">
        <v>995020</v>
      </c>
    </row>
    <row r="14" spans="1:4" x14ac:dyDescent="0.25">
      <c r="A14" s="3" t="s">
        <v>9</v>
      </c>
      <c r="B14" s="35">
        <v>700</v>
      </c>
      <c r="C14" s="35">
        <v>700</v>
      </c>
      <c r="D14" s="29">
        <v>123689.99999999999</v>
      </c>
    </row>
    <row r="15" spans="1:4" x14ac:dyDescent="0.25">
      <c r="A15" s="3" t="s">
        <v>18</v>
      </c>
      <c r="B15" s="35">
        <v>980</v>
      </c>
      <c r="C15" s="35">
        <v>1162.5</v>
      </c>
      <c r="D15" s="29">
        <v>70310</v>
      </c>
    </row>
    <row r="16" spans="1:4" x14ac:dyDescent="0.25">
      <c r="A16" s="3" t="s">
        <v>24</v>
      </c>
      <c r="B16" s="35">
        <v>684</v>
      </c>
      <c r="C16" s="35">
        <v>1159.5</v>
      </c>
      <c r="D16" s="29">
        <v>22890</v>
      </c>
    </row>
    <row r="17" spans="1:4" x14ac:dyDescent="0.25">
      <c r="A17" s="2" t="s">
        <v>0</v>
      </c>
      <c r="B17" s="35"/>
      <c r="C17" s="35"/>
    </row>
    <row r="18" spans="1:4" x14ac:dyDescent="0.25">
      <c r="A18" s="3" t="s">
        <v>3</v>
      </c>
      <c r="B18" s="35">
        <v>214</v>
      </c>
      <c r="C18" s="35">
        <v>642</v>
      </c>
      <c r="D18" s="29">
        <v>61739</v>
      </c>
    </row>
    <row r="19" spans="1:4" x14ac:dyDescent="0.25">
      <c r="A19" s="3" t="s">
        <v>2</v>
      </c>
      <c r="B19" s="35">
        <v>1539</v>
      </c>
      <c r="C19" s="35">
        <v>2654.5</v>
      </c>
      <c r="D19" s="29">
        <v>633541.54</v>
      </c>
    </row>
    <row r="20" spans="1:4" x14ac:dyDescent="0.25">
      <c r="A20" s="3" t="s">
        <v>26</v>
      </c>
      <c r="B20" s="35">
        <v>153</v>
      </c>
      <c r="C20" s="35">
        <v>459</v>
      </c>
      <c r="D20" s="29">
        <v>44140.5</v>
      </c>
    </row>
    <row r="21" spans="1:4" x14ac:dyDescent="0.25">
      <c r="A21" s="3" t="s">
        <v>78</v>
      </c>
      <c r="B21" s="35">
        <v>150</v>
      </c>
      <c r="C21" s="35">
        <v>450</v>
      </c>
      <c r="D21" s="29">
        <v>43275</v>
      </c>
    </row>
    <row r="22" spans="1:4" x14ac:dyDescent="0.25">
      <c r="A22" s="3" t="s">
        <v>53</v>
      </c>
      <c r="B22" s="35">
        <v>379</v>
      </c>
      <c r="C22" s="35">
        <v>595</v>
      </c>
      <c r="D22" s="29">
        <v>87421</v>
      </c>
    </row>
    <row r="23" spans="1:4" x14ac:dyDescent="0.25">
      <c r="A23" s="3" t="s">
        <v>8</v>
      </c>
      <c r="B23" s="35">
        <v>775</v>
      </c>
      <c r="C23" s="35">
        <v>1345</v>
      </c>
      <c r="D23" s="29">
        <v>150875.60000000003</v>
      </c>
    </row>
    <row r="24" spans="1:4" x14ac:dyDescent="0.25">
      <c r="A24" s="3" t="s">
        <v>5</v>
      </c>
      <c r="B24" s="35">
        <v>409</v>
      </c>
      <c r="C24" s="35">
        <v>1593</v>
      </c>
      <c r="D24" s="29">
        <v>388424</v>
      </c>
    </row>
    <row r="25" spans="1:4" x14ac:dyDescent="0.25">
      <c r="A25" s="3" t="s">
        <v>17</v>
      </c>
      <c r="B25" s="35">
        <v>160</v>
      </c>
      <c r="C25" s="35">
        <v>480</v>
      </c>
      <c r="D25" s="29">
        <v>46160</v>
      </c>
    </row>
    <row r="26" spans="1:4" x14ac:dyDescent="0.25">
      <c r="A26" s="3" t="s">
        <v>21</v>
      </c>
      <c r="B26" s="35">
        <v>173</v>
      </c>
      <c r="C26" s="35">
        <v>519</v>
      </c>
      <c r="D26" s="29">
        <v>49910.5</v>
      </c>
    </row>
    <row r="27" spans="1:4" x14ac:dyDescent="0.25">
      <c r="A27" s="3" t="s">
        <v>9</v>
      </c>
      <c r="B27" s="35">
        <v>319</v>
      </c>
      <c r="C27" s="35">
        <v>747</v>
      </c>
      <c r="D27" s="29">
        <v>91349</v>
      </c>
    </row>
    <row r="28" spans="1:4" x14ac:dyDescent="0.25">
      <c r="A28" s="3" t="s">
        <v>25</v>
      </c>
      <c r="B28" s="35">
        <v>380</v>
      </c>
      <c r="C28" s="35">
        <v>1540</v>
      </c>
      <c r="D28" s="29">
        <v>276930</v>
      </c>
    </row>
    <row r="29" spans="1:4" x14ac:dyDescent="0.25">
      <c r="A29" s="3" t="s">
        <v>18</v>
      </c>
      <c r="B29" s="35">
        <v>289</v>
      </c>
      <c r="C29" s="35">
        <v>433</v>
      </c>
      <c r="D29" s="29">
        <v>177196</v>
      </c>
    </row>
    <row r="30" spans="1:4" x14ac:dyDescent="0.25">
      <c r="A30" s="3" t="s">
        <v>24</v>
      </c>
      <c r="B30" s="35">
        <v>21173</v>
      </c>
      <c r="C30" s="35">
        <v>4167.666666666667</v>
      </c>
      <c r="D30" s="29">
        <v>815679.76</v>
      </c>
    </row>
    <row r="31" spans="1:4" x14ac:dyDescent="0.25">
      <c r="A31" s="3" t="s">
        <v>55</v>
      </c>
      <c r="B31" s="35">
        <v>39</v>
      </c>
      <c r="C31" s="35">
        <v>183</v>
      </c>
      <c r="D31" s="29">
        <v>156204</v>
      </c>
    </row>
    <row r="32" spans="1:4" x14ac:dyDescent="0.25">
      <c r="A32" s="3" t="s">
        <v>19</v>
      </c>
      <c r="B32" s="35">
        <v>180</v>
      </c>
      <c r="C32" s="35">
        <v>540</v>
      </c>
      <c r="D32" s="29">
        <v>51930</v>
      </c>
    </row>
    <row r="33" spans="1:4" x14ac:dyDescent="0.25">
      <c r="A33" s="3" t="s">
        <v>23</v>
      </c>
      <c r="B33" s="35">
        <v>221</v>
      </c>
      <c r="C33" s="35">
        <v>663</v>
      </c>
      <c r="D33" s="29">
        <v>63758.5</v>
      </c>
    </row>
    <row r="34" spans="1:4" x14ac:dyDescent="0.25">
      <c r="A34" s="3" t="s">
        <v>41</v>
      </c>
      <c r="B34" s="35">
        <v>279</v>
      </c>
      <c r="C34" s="35">
        <v>837</v>
      </c>
      <c r="D34" s="29">
        <v>80491.5</v>
      </c>
    </row>
    <row r="35" spans="1:4" x14ac:dyDescent="0.25">
      <c r="A35" s="3" t="s">
        <v>22</v>
      </c>
      <c r="B35" s="35">
        <v>21162</v>
      </c>
      <c r="C35" s="35">
        <v>1552.6666666666667</v>
      </c>
      <c r="D35" s="29">
        <v>422737</v>
      </c>
    </row>
    <row r="36" spans="1:4" x14ac:dyDescent="0.25">
      <c r="A36" s="2" t="s">
        <v>1</v>
      </c>
      <c r="B36" s="35"/>
      <c r="C36" s="35"/>
    </row>
    <row r="37" spans="1:4" x14ac:dyDescent="0.25">
      <c r="A37" s="3" t="s">
        <v>2</v>
      </c>
      <c r="B37" s="35">
        <v>272</v>
      </c>
      <c r="C37" s="35">
        <v>272</v>
      </c>
      <c r="D37" s="29">
        <v>444720</v>
      </c>
    </row>
    <row r="38" spans="1:4" x14ac:dyDescent="0.25">
      <c r="A38" s="3" t="s">
        <v>26</v>
      </c>
      <c r="B38" s="35">
        <v>1544</v>
      </c>
      <c r="C38" s="35">
        <v>1544</v>
      </c>
      <c r="D38" s="29">
        <v>3934112</v>
      </c>
    </row>
    <row r="39" spans="1:4" x14ac:dyDescent="0.25">
      <c r="A39" s="3" t="s">
        <v>53</v>
      </c>
      <c r="B39" s="35">
        <v>305</v>
      </c>
      <c r="C39" s="35">
        <v>305</v>
      </c>
      <c r="D39" s="29">
        <v>406425</v>
      </c>
    </row>
    <row r="40" spans="1:4" x14ac:dyDescent="0.25">
      <c r="A40" s="3" t="s">
        <v>8</v>
      </c>
      <c r="B40" s="35">
        <v>40</v>
      </c>
      <c r="C40" s="35">
        <v>40</v>
      </c>
      <c r="D40" s="29">
        <v>65400</v>
      </c>
    </row>
    <row r="41" spans="1:4" x14ac:dyDescent="0.25">
      <c r="A41" s="3" t="s">
        <v>5</v>
      </c>
      <c r="B41" s="35">
        <v>2591</v>
      </c>
      <c r="C41" s="35">
        <v>2591</v>
      </c>
      <c r="D41" s="29">
        <v>6538871</v>
      </c>
    </row>
    <row r="42" spans="1:4" x14ac:dyDescent="0.25">
      <c r="A42" s="3" t="s">
        <v>9</v>
      </c>
      <c r="B42" s="35">
        <v>409</v>
      </c>
      <c r="C42" s="35">
        <v>409</v>
      </c>
      <c r="D42" s="29">
        <v>668715</v>
      </c>
    </row>
    <row r="43" spans="1:4" x14ac:dyDescent="0.25">
      <c r="A43" s="3" t="s">
        <v>18</v>
      </c>
      <c r="B43" s="35">
        <v>300</v>
      </c>
      <c r="C43" s="35">
        <v>300</v>
      </c>
      <c r="D43" s="29">
        <v>490500</v>
      </c>
    </row>
    <row r="44" spans="1:4" x14ac:dyDescent="0.25">
      <c r="A44" s="3" t="s">
        <v>24</v>
      </c>
      <c r="B44" s="35">
        <v>250</v>
      </c>
      <c r="C44" s="35">
        <v>250</v>
      </c>
      <c r="D44" s="29">
        <v>408750</v>
      </c>
    </row>
    <row r="45" spans="1:4" x14ac:dyDescent="0.25">
      <c r="A45" s="2" t="s">
        <v>16</v>
      </c>
      <c r="B45" s="35">
        <v>159602</v>
      </c>
      <c r="C45" s="35">
        <v>88632.333333333343</v>
      </c>
      <c r="D45" s="29">
        <v>19179704.199999996</v>
      </c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scale="67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761F-9EEE-406C-BF10-DB1F117B9BD6}">
  <sheetPr>
    <tabColor rgb="FFFF0000"/>
    <outlinePr summaryBelow="0" summaryRight="0"/>
    <pageSetUpPr fitToPage="1"/>
  </sheetPr>
  <dimension ref="A1:R184"/>
  <sheetViews>
    <sheetView showGridLines="0" view="pageBreakPreview" zoomScale="60" zoomScaleNormal="80" workbookViewId="0">
      <pane ySplit="7" topLeftCell="A8" activePane="bottomLeft" state="frozen"/>
      <selection activeCell="F10" sqref="F10"/>
      <selection pane="bottomLeft" activeCell="N13" sqref="N13"/>
    </sheetView>
  </sheetViews>
  <sheetFormatPr baseColWidth="10" defaultColWidth="11.42578125" defaultRowHeight="17.25" outlineLevelCol="1" x14ac:dyDescent="0.25"/>
  <cols>
    <col min="1" max="1" width="1.28515625" style="23" bestFit="1" customWidth="1"/>
    <col min="2" max="2" width="10.28515625" style="4" bestFit="1" customWidth="1"/>
    <col min="3" max="3" width="17.28515625" style="9" bestFit="1" customWidth="1"/>
    <col min="4" max="4" width="19.85546875" style="9" customWidth="1"/>
    <col min="5" max="5" width="26.85546875" style="4" bestFit="1" customWidth="1"/>
    <col min="6" max="6" width="40.28515625" style="4" customWidth="1"/>
    <col min="7" max="7" width="37.85546875" style="4" customWidth="1"/>
    <col min="8" max="8" width="38.42578125" style="4" customWidth="1"/>
    <col min="9" max="9" width="19.28515625" style="4" customWidth="1"/>
    <col min="10" max="10" width="20.7109375" style="4" customWidth="1"/>
    <col min="11" max="11" width="27.42578125" style="4" customWidth="1"/>
    <col min="12" max="12" width="28.5703125" style="8" customWidth="1" outlineLevel="1"/>
    <col min="13" max="13" width="18.5703125" style="8" customWidth="1" outlineLevel="1" collapsed="1"/>
    <col min="14" max="14" width="17.28515625" style="7" customWidth="1" outlineLevel="1"/>
    <col min="15" max="15" width="16.85546875" style="6" customWidth="1" outlineLevel="1"/>
    <col min="16" max="16" width="22.42578125" style="5" customWidth="1" outlineLevel="1"/>
    <col min="17" max="17" width="19.140625" style="4" customWidth="1" outlineLevel="1"/>
    <col min="18" max="18" width="23.7109375" style="4" customWidth="1" outlineLevel="1"/>
    <col min="19" max="16384" width="11.42578125" style="23"/>
  </cols>
  <sheetData>
    <row r="1" spans="2:18" ht="21.75" customHeight="1" x14ac:dyDescent="0.25">
      <c r="D1" s="40" t="s">
        <v>559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2:18" ht="21.75" customHeight="1" x14ac:dyDescent="0.25">
      <c r="C2" s="22"/>
      <c r="D2" s="41" t="s">
        <v>560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2:18" ht="21.75" customHeight="1" x14ac:dyDescent="0.25">
      <c r="C3" s="22"/>
      <c r="D3" s="41" t="s">
        <v>561</v>
      </c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2:18" ht="21.75" customHeight="1" x14ac:dyDescent="0.25">
      <c r="C4" s="21"/>
      <c r="D4" s="40" t="s">
        <v>562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2:18" ht="21.75" customHeight="1" x14ac:dyDescent="0.25">
      <c r="C5" s="15"/>
      <c r="D5" s="40" t="s">
        <v>565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2:18" ht="16.5" customHeight="1" x14ac:dyDescent="0.25">
      <c r="B6" s="39"/>
      <c r="C6" s="39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18" s="15" customFormat="1" ht="45.75" customHeight="1" x14ac:dyDescent="0.25">
      <c r="B7" s="17" t="s">
        <v>38</v>
      </c>
      <c r="C7" s="20" t="s">
        <v>37</v>
      </c>
      <c r="D7" s="17" t="s">
        <v>15</v>
      </c>
      <c r="E7" s="17" t="s">
        <v>14</v>
      </c>
      <c r="F7" s="17" t="s">
        <v>13</v>
      </c>
      <c r="G7" s="17" t="s">
        <v>36</v>
      </c>
      <c r="H7" s="17" t="s">
        <v>12</v>
      </c>
      <c r="I7" s="17" t="s">
        <v>35</v>
      </c>
      <c r="J7" s="17" t="s">
        <v>34</v>
      </c>
      <c r="K7" s="17" t="s">
        <v>33</v>
      </c>
      <c r="L7" s="17" t="s">
        <v>32</v>
      </c>
      <c r="M7" s="16" t="s">
        <v>31</v>
      </c>
      <c r="N7" s="19" t="s">
        <v>30</v>
      </c>
      <c r="O7" s="18" t="s">
        <v>29</v>
      </c>
      <c r="P7" s="17" t="s">
        <v>28</v>
      </c>
      <c r="Q7" s="17" t="s">
        <v>11</v>
      </c>
      <c r="R7" s="16" t="s">
        <v>40</v>
      </c>
    </row>
    <row r="8" spans="2:18" s="26" customFormat="1" ht="34.5" customHeight="1" x14ac:dyDescent="0.25">
      <c r="B8" s="14">
        <v>1</v>
      </c>
      <c r="C8" s="13">
        <v>45873</v>
      </c>
      <c r="D8" s="24" t="s">
        <v>3</v>
      </c>
      <c r="E8" s="24" t="s">
        <v>135</v>
      </c>
      <c r="F8" s="24" t="s">
        <v>135</v>
      </c>
      <c r="G8" s="24" t="s">
        <v>134</v>
      </c>
      <c r="H8" s="24" t="s">
        <v>4</v>
      </c>
      <c r="I8" s="24" t="s">
        <v>133</v>
      </c>
      <c r="J8" s="24" t="s">
        <v>228</v>
      </c>
      <c r="K8" s="24" t="s">
        <v>73</v>
      </c>
      <c r="L8" s="24" t="s">
        <v>74</v>
      </c>
      <c r="M8" s="10">
        <v>500</v>
      </c>
      <c r="N8" s="12">
        <v>1270</v>
      </c>
      <c r="O8" s="11">
        <f t="shared" ref="O8:O39" si="0">+M8*N8</f>
        <v>635000</v>
      </c>
      <c r="P8" s="24" t="s">
        <v>127</v>
      </c>
      <c r="Q8" s="24" t="s">
        <v>6</v>
      </c>
      <c r="R8" s="10">
        <f>+M8*5</f>
        <v>2500</v>
      </c>
    </row>
    <row r="9" spans="2:18" s="4" customFormat="1" ht="34.5" customHeight="1" x14ac:dyDescent="0.25">
      <c r="B9" s="14">
        <f>+B8+1</f>
        <v>2</v>
      </c>
      <c r="C9" s="13">
        <v>45873</v>
      </c>
      <c r="D9" s="24" t="s">
        <v>5</v>
      </c>
      <c r="E9" s="24" t="s">
        <v>555</v>
      </c>
      <c r="F9" s="24" t="s">
        <v>555</v>
      </c>
      <c r="G9" s="24" t="s">
        <v>554</v>
      </c>
      <c r="H9" s="24" t="s">
        <v>4</v>
      </c>
      <c r="I9" s="24" t="s">
        <v>553</v>
      </c>
      <c r="J9" s="24" t="s">
        <v>217</v>
      </c>
      <c r="K9" s="24" t="s">
        <v>68</v>
      </c>
      <c r="L9" s="24" t="s">
        <v>66</v>
      </c>
      <c r="M9" s="10">
        <v>75</v>
      </c>
      <c r="N9" s="12">
        <v>248</v>
      </c>
      <c r="O9" s="11">
        <f t="shared" si="0"/>
        <v>18600</v>
      </c>
      <c r="P9" s="24" t="s">
        <v>67</v>
      </c>
      <c r="Q9" s="24" t="s">
        <v>6</v>
      </c>
      <c r="R9" s="10">
        <f>M9</f>
        <v>75</v>
      </c>
    </row>
    <row r="10" spans="2:18" s="4" customFormat="1" ht="34.5" customHeight="1" x14ac:dyDescent="0.25">
      <c r="B10" s="14">
        <f t="shared" ref="B10:B73" si="1">+B9+1</f>
        <v>3</v>
      </c>
      <c r="C10" s="13">
        <v>45873</v>
      </c>
      <c r="D10" s="24" t="s">
        <v>5</v>
      </c>
      <c r="E10" s="24" t="s">
        <v>555</v>
      </c>
      <c r="F10" s="24" t="s">
        <v>555</v>
      </c>
      <c r="G10" s="24" t="s">
        <v>554</v>
      </c>
      <c r="H10" s="24" t="s">
        <v>4</v>
      </c>
      <c r="I10" s="24" t="s">
        <v>553</v>
      </c>
      <c r="J10" s="24" t="s">
        <v>217</v>
      </c>
      <c r="K10" s="24" t="s">
        <v>105</v>
      </c>
      <c r="L10" s="24" t="s">
        <v>87</v>
      </c>
      <c r="M10" s="10">
        <v>75</v>
      </c>
      <c r="N10" s="12">
        <v>210</v>
      </c>
      <c r="O10" s="11">
        <f t="shared" si="0"/>
        <v>15750</v>
      </c>
      <c r="P10" s="24" t="s">
        <v>95</v>
      </c>
      <c r="Q10" s="24" t="s">
        <v>6</v>
      </c>
      <c r="R10" s="10">
        <f>+M10*8</f>
        <v>600</v>
      </c>
    </row>
    <row r="11" spans="2:18" s="4" customFormat="1" ht="34.5" customHeight="1" x14ac:dyDescent="0.25">
      <c r="B11" s="14">
        <f t="shared" si="1"/>
        <v>4</v>
      </c>
      <c r="C11" s="13">
        <v>45875</v>
      </c>
      <c r="D11" s="24" t="s">
        <v>24</v>
      </c>
      <c r="E11" s="24" t="s">
        <v>524</v>
      </c>
      <c r="F11" s="24" t="s">
        <v>539</v>
      </c>
      <c r="G11" s="24" t="s">
        <v>538</v>
      </c>
      <c r="H11" s="24" t="s">
        <v>521</v>
      </c>
      <c r="I11" s="24" t="s">
        <v>537</v>
      </c>
      <c r="J11" s="24" t="s">
        <v>216</v>
      </c>
      <c r="K11" s="24" t="s">
        <v>105</v>
      </c>
      <c r="L11" s="24" t="s">
        <v>87</v>
      </c>
      <c r="M11" s="10">
        <v>66</v>
      </c>
      <c r="N11" s="12">
        <v>210</v>
      </c>
      <c r="O11" s="11">
        <f t="shared" si="0"/>
        <v>13860</v>
      </c>
      <c r="P11" s="24" t="s">
        <v>95</v>
      </c>
      <c r="Q11" s="24" t="s">
        <v>6</v>
      </c>
      <c r="R11" s="10">
        <f>+M11*8</f>
        <v>528</v>
      </c>
    </row>
    <row r="12" spans="2:18" s="4" customFormat="1" ht="34.5" customHeight="1" x14ac:dyDescent="0.25">
      <c r="B12" s="14">
        <f t="shared" si="1"/>
        <v>5</v>
      </c>
      <c r="C12" s="13">
        <v>45875</v>
      </c>
      <c r="D12" s="24" t="s">
        <v>24</v>
      </c>
      <c r="E12" s="24" t="s">
        <v>524</v>
      </c>
      <c r="F12" s="24" t="s">
        <v>552</v>
      </c>
      <c r="G12" s="24" t="s">
        <v>551</v>
      </c>
      <c r="H12" s="24" t="s">
        <v>521</v>
      </c>
      <c r="I12" s="24" t="s">
        <v>550</v>
      </c>
      <c r="J12" s="24" t="s">
        <v>214</v>
      </c>
      <c r="K12" s="24" t="s">
        <v>105</v>
      </c>
      <c r="L12" s="24" t="s">
        <v>87</v>
      </c>
      <c r="M12" s="10">
        <v>43</v>
      </c>
      <c r="N12" s="12">
        <v>210</v>
      </c>
      <c r="O12" s="11">
        <f t="shared" si="0"/>
        <v>9030</v>
      </c>
      <c r="P12" s="24" t="s">
        <v>95</v>
      </c>
      <c r="Q12" s="24" t="s">
        <v>6</v>
      </c>
      <c r="R12" s="10">
        <f>+M12*8</f>
        <v>344</v>
      </c>
    </row>
    <row r="13" spans="2:18" ht="34.5" x14ac:dyDescent="0.25">
      <c r="B13" s="14">
        <f t="shared" si="1"/>
        <v>6</v>
      </c>
      <c r="C13" s="13">
        <v>45875</v>
      </c>
      <c r="D13" s="24" t="s">
        <v>18</v>
      </c>
      <c r="E13" s="24" t="s">
        <v>504</v>
      </c>
      <c r="F13" s="24" t="s">
        <v>503</v>
      </c>
      <c r="G13" s="24" t="s">
        <v>502</v>
      </c>
      <c r="H13" s="24" t="s">
        <v>27</v>
      </c>
      <c r="I13" s="24" t="s">
        <v>501</v>
      </c>
      <c r="J13" s="24" t="s">
        <v>213</v>
      </c>
      <c r="K13" s="24" t="s">
        <v>50</v>
      </c>
      <c r="L13" s="24" t="s">
        <v>10</v>
      </c>
      <c r="M13" s="10">
        <v>300</v>
      </c>
      <c r="N13" s="12">
        <v>0</v>
      </c>
      <c r="O13" s="11">
        <f t="shared" si="0"/>
        <v>0</v>
      </c>
      <c r="P13" s="24" t="s">
        <v>131</v>
      </c>
      <c r="Q13" s="24" t="s">
        <v>6</v>
      </c>
      <c r="R13" s="10">
        <f>M13/2</f>
        <v>150</v>
      </c>
    </row>
    <row r="14" spans="2:18" s="26" customFormat="1" ht="34.5" customHeight="1" x14ac:dyDescent="0.25">
      <c r="B14" s="14">
        <f t="shared" si="1"/>
        <v>7</v>
      </c>
      <c r="C14" s="13">
        <v>45875</v>
      </c>
      <c r="D14" s="24" t="s">
        <v>3</v>
      </c>
      <c r="E14" s="24" t="s">
        <v>130</v>
      </c>
      <c r="F14" s="24" t="s">
        <v>130</v>
      </c>
      <c r="G14" s="24" t="s">
        <v>129</v>
      </c>
      <c r="H14" s="24" t="s">
        <v>4</v>
      </c>
      <c r="I14" s="24" t="s">
        <v>128</v>
      </c>
      <c r="J14" s="24" t="s">
        <v>212</v>
      </c>
      <c r="K14" s="24" t="s">
        <v>73</v>
      </c>
      <c r="L14" s="24" t="s">
        <v>74</v>
      </c>
      <c r="M14" s="10">
        <v>522</v>
      </c>
      <c r="N14" s="12">
        <v>1270</v>
      </c>
      <c r="O14" s="11">
        <f t="shared" si="0"/>
        <v>662940</v>
      </c>
      <c r="P14" s="24" t="s">
        <v>127</v>
      </c>
      <c r="Q14" s="24" t="s">
        <v>6</v>
      </c>
      <c r="R14" s="10">
        <f>+M14*5</f>
        <v>2610</v>
      </c>
    </row>
    <row r="15" spans="2:18" ht="34.5" customHeight="1" x14ac:dyDescent="0.25">
      <c r="B15" s="14">
        <f t="shared" si="1"/>
        <v>8</v>
      </c>
      <c r="C15" s="13">
        <v>45874</v>
      </c>
      <c r="D15" s="24" t="s">
        <v>18</v>
      </c>
      <c r="E15" s="24" t="s">
        <v>111</v>
      </c>
      <c r="F15" s="24" t="s">
        <v>111</v>
      </c>
      <c r="G15" s="24" t="s">
        <v>483</v>
      </c>
      <c r="H15" s="24" t="s">
        <v>56</v>
      </c>
      <c r="I15" s="24" t="s">
        <v>482</v>
      </c>
      <c r="J15" s="24" t="s">
        <v>126</v>
      </c>
      <c r="K15" s="24" t="s">
        <v>65</v>
      </c>
      <c r="L15" s="24" t="s">
        <v>60</v>
      </c>
      <c r="M15" s="10">
        <v>25</v>
      </c>
      <c r="N15" s="12">
        <v>5325</v>
      </c>
      <c r="O15" s="11">
        <f t="shared" si="0"/>
        <v>133125</v>
      </c>
      <c r="P15" s="24" t="s">
        <v>63</v>
      </c>
      <c r="Q15" s="24" t="s">
        <v>0</v>
      </c>
      <c r="R15" s="10">
        <v>1</v>
      </c>
    </row>
    <row r="16" spans="2:18" ht="34.5" customHeight="1" x14ac:dyDescent="0.25">
      <c r="B16" s="14">
        <f t="shared" si="1"/>
        <v>9</v>
      </c>
      <c r="C16" s="13">
        <v>45874</v>
      </c>
      <c r="D16" s="24" t="s">
        <v>18</v>
      </c>
      <c r="E16" s="24" t="s">
        <v>111</v>
      </c>
      <c r="F16" s="24" t="s">
        <v>111</v>
      </c>
      <c r="G16" s="24" t="s">
        <v>483</v>
      </c>
      <c r="H16" s="24" t="s">
        <v>56</v>
      </c>
      <c r="I16" s="24" t="s">
        <v>482</v>
      </c>
      <c r="J16" s="24" t="s">
        <v>126</v>
      </c>
      <c r="K16" s="24" t="s">
        <v>64</v>
      </c>
      <c r="L16" s="24" t="s">
        <v>60</v>
      </c>
      <c r="M16" s="10">
        <v>1</v>
      </c>
      <c r="N16" s="12">
        <v>3579</v>
      </c>
      <c r="O16" s="11">
        <f t="shared" si="0"/>
        <v>3579</v>
      </c>
      <c r="P16" s="24" t="s">
        <v>63</v>
      </c>
      <c r="Q16" s="24" t="s">
        <v>0</v>
      </c>
      <c r="R16" s="10">
        <v>1</v>
      </c>
    </row>
    <row r="17" spans="1:18" ht="34.5" customHeight="1" x14ac:dyDescent="0.25">
      <c r="B17" s="14">
        <f t="shared" si="1"/>
        <v>10</v>
      </c>
      <c r="C17" s="13">
        <v>45874</v>
      </c>
      <c r="D17" s="24" t="s">
        <v>18</v>
      </c>
      <c r="E17" s="24" t="s">
        <v>111</v>
      </c>
      <c r="F17" s="24" t="s">
        <v>111</v>
      </c>
      <c r="G17" s="24" t="s">
        <v>483</v>
      </c>
      <c r="H17" s="24" t="s">
        <v>56</v>
      </c>
      <c r="I17" s="24" t="s">
        <v>482</v>
      </c>
      <c r="J17" s="24" t="s">
        <v>126</v>
      </c>
      <c r="K17" s="24" t="s">
        <v>62</v>
      </c>
      <c r="L17" s="24" t="s">
        <v>60</v>
      </c>
      <c r="M17" s="10">
        <v>13</v>
      </c>
      <c r="N17" s="12">
        <v>1500</v>
      </c>
      <c r="O17" s="11">
        <f t="shared" si="0"/>
        <v>19500</v>
      </c>
      <c r="P17" s="24" t="s">
        <v>61</v>
      </c>
      <c r="Q17" s="24" t="s">
        <v>0</v>
      </c>
      <c r="R17" s="10">
        <v>1</v>
      </c>
    </row>
    <row r="18" spans="1:18" ht="34.5" customHeight="1" x14ac:dyDescent="0.25">
      <c r="A18" s="4"/>
      <c r="B18" s="14">
        <f t="shared" si="1"/>
        <v>11</v>
      </c>
      <c r="C18" s="13">
        <v>45875</v>
      </c>
      <c r="D18" s="28" t="s">
        <v>24</v>
      </c>
      <c r="E18" s="28" t="s">
        <v>69</v>
      </c>
      <c r="F18" s="24" t="s">
        <v>549</v>
      </c>
      <c r="G18" s="24" t="s">
        <v>548</v>
      </c>
      <c r="H18" s="24" t="s">
        <v>27</v>
      </c>
      <c r="I18" s="24" t="s">
        <v>547</v>
      </c>
      <c r="J18" s="24" t="s">
        <v>125</v>
      </c>
      <c r="K18" s="24" t="s">
        <v>110</v>
      </c>
      <c r="L18" s="24" t="s">
        <v>39</v>
      </c>
      <c r="M18" s="10">
        <v>100</v>
      </c>
      <c r="N18" s="12">
        <v>788.5</v>
      </c>
      <c r="O18" s="11">
        <f t="shared" si="0"/>
        <v>78850</v>
      </c>
      <c r="P18" s="24" t="s">
        <v>109</v>
      </c>
      <c r="Q18" s="24" t="s">
        <v>0</v>
      </c>
      <c r="R18" s="10">
        <f>M18*5</f>
        <v>500</v>
      </c>
    </row>
    <row r="19" spans="1:18" ht="34.5" customHeight="1" x14ac:dyDescent="0.25">
      <c r="A19" s="4"/>
      <c r="B19" s="14">
        <f t="shared" si="1"/>
        <v>12</v>
      </c>
      <c r="C19" s="13">
        <v>45875</v>
      </c>
      <c r="D19" s="28" t="s">
        <v>24</v>
      </c>
      <c r="E19" s="28" t="s">
        <v>546</v>
      </c>
      <c r="F19" s="24" t="s">
        <v>545</v>
      </c>
      <c r="G19" s="24" t="s">
        <v>544</v>
      </c>
      <c r="H19" s="24" t="s">
        <v>27</v>
      </c>
      <c r="I19" s="24" t="s">
        <v>543</v>
      </c>
      <c r="J19" s="24" t="s">
        <v>124</v>
      </c>
      <c r="K19" s="24" t="s">
        <v>110</v>
      </c>
      <c r="L19" s="24" t="s">
        <v>39</v>
      </c>
      <c r="M19" s="10">
        <v>178</v>
      </c>
      <c r="N19" s="12">
        <v>788.5</v>
      </c>
      <c r="O19" s="11">
        <f t="shared" si="0"/>
        <v>140353</v>
      </c>
      <c r="P19" s="24" t="s">
        <v>109</v>
      </c>
      <c r="Q19" s="24" t="s">
        <v>0</v>
      </c>
      <c r="R19" s="10">
        <f>M19*5</f>
        <v>890</v>
      </c>
    </row>
    <row r="20" spans="1:18" ht="34.5" customHeight="1" x14ac:dyDescent="0.25">
      <c r="A20" s="4"/>
      <c r="B20" s="14">
        <f t="shared" si="1"/>
        <v>13</v>
      </c>
      <c r="C20" s="13">
        <v>45875</v>
      </c>
      <c r="D20" s="28" t="s">
        <v>24</v>
      </c>
      <c r="E20" s="28" t="s">
        <v>499</v>
      </c>
      <c r="F20" s="24" t="s">
        <v>542</v>
      </c>
      <c r="G20" s="24" t="s">
        <v>541</v>
      </c>
      <c r="H20" s="24" t="s">
        <v>521</v>
      </c>
      <c r="I20" s="24" t="s">
        <v>540</v>
      </c>
      <c r="J20" s="24" t="s">
        <v>123</v>
      </c>
      <c r="K20" s="24" t="s">
        <v>110</v>
      </c>
      <c r="L20" s="24" t="s">
        <v>39</v>
      </c>
      <c r="M20" s="10">
        <v>82</v>
      </c>
      <c r="N20" s="12">
        <v>788.5</v>
      </c>
      <c r="O20" s="11">
        <f t="shared" si="0"/>
        <v>64657</v>
      </c>
      <c r="P20" s="24" t="s">
        <v>109</v>
      </c>
      <c r="Q20" s="24" t="s">
        <v>0</v>
      </c>
      <c r="R20" s="10">
        <f>M20*5</f>
        <v>410</v>
      </c>
    </row>
    <row r="21" spans="1:18" ht="34.5" customHeight="1" x14ac:dyDescent="0.25">
      <c r="A21" s="4"/>
      <c r="B21" s="14">
        <f t="shared" si="1"/>
        <v>14</v>
      </c>
      <c r="C21" s="13">
        <v>45875</v>
      </c>
      <c r="D21" s="28" t="s">
        <v>24</v>
      </c>
      <c r="E21" s="28" t="s">
        <v>524</v>
      </c>
      <c r="F21" s="24" t="s">
        <v>539</v>
      </c>
      <c r="G21" s="24" t="s">
        <v>538</v>
      </c>
      <c r="H21" s="24" t="s">
        <v>521</v>
      </c>
      <c r="I21" s="24" t="s">
        <v>537</v>
      </c>
      <c r="J21" s="24" t="s">
        <v>122</v>
      </c>
      <c r="K21" s="24" t="s">
        <v>110</v>
      </c>
      <c r="L21" s="24" t="s">
        <v>39</v>
      </c>
      <c r="M21" s="10">
        <v>66</v>
      </c>
      <c r="N21" s="12">
        <v>788.5</v>
      </c>
      <c r="O21" s="11">
        <f t="shared" si="0"/>
        <v>52041</v>
      </c>
      <c r="P21" s="24" t="s">
        <v>109</v>
      </c>
      <c r="Q21" s="24" t="s">
        <v>0</v>
      </c>
      <c r="R21" s="10">
        <f>M21*5</f>
        <v>330</v>
      </c>
    </row>
    <row r="22" spans="1:18" ht="34.5" customHeight="1" x14ac:dyDescent="0.25">
      <c r="A22" s="4"/>
      <c r="B22" s="14">
        <f t="shared" si="1"/>
        <v>15</v>
      </c>
      <c r="C22" s="13">
        <v>45875</v>
      </c>
      <c r="D22" s="28" t="s">
        <v>24</v>
      </c>
      <c r="E22" s="28" t="s">
        <v>524</v>
      </c>
      <c r="F22" s="24" t="s">
        <v>536</v>
      </c>
      <c r="G22" s="24" t="s">
        <v>535</v>
      </c>
      <c r="H22" s="24" t="s">
        <v>521</v>
      </c>
      <c r="I22" s="24" t="s">
        <v>534</v>
      </c>
      <c r="J22" s="24" t="s">
        <v>121</v>
      </c>
      <c r="K22" s="24" t="s">
        <v>110</v>
      </c>
      <c r="L22" s="24" t="s">
        <v>39</v>
      </c>
      <c r="M22" s="10">
        <v>50</v>
      </c>
      <c r="N22" s="12">
        <v>788.5</v>
      </c>
      <c r="O22" s="11">
        <f t="shared" si="0"/>
        <v>39425</v>
      </c>
      <c r="P22" s="24" t="s">
        <v>109</v>
      </c>
      <c r="Q22" s="24" t="s">
        <v>0</v>
      </c>
      <c r="R22" s="10">
        <f>M22*5</f>
        <v>250</v>
      </c>
    </row>
    <row r="23" spans="1:18" s="25" customFormat="1" ht="34.5" customHeight="1" x14ac:dyDescent="0.25">
      <c r="B23" s="14">
        <f t="shared" si="1"/>
        <v>16</v>
      </c>
      <c r="C23" s="13">
        <v>45875</v>
      </c>
      <c r="D23" s="28" t="s">
        <v>24</v>
      </c>
      <c r="E23" s="24" t="s">
        <v>69</v>
      </c>
      <c r="F23" s="24" t="s">
        <v>533</v>
      </c>
      <c r="G23" s="24" t="s">
        <v>532</v>
      </c>
      <c r="H23" s="24" t="s">
        <v>27</v>
      </c>
      <c r="I23" s="24" t="s">
        <v>531</v>
      </c>
      <c r="J23" s="24" t="s">
        <v>119</v>
      </c>
      <c r="K23" s="24" t="s">
        <v>120</v>
      </c>
      <c r="L23" s="24" t="s">
        <v>66</v>
      </c>
      <c r="M23" s="10">
        <v>6</v>
      </c>
      <c r="N23" s="12">
        <v>120</v>
      </c>
      <c r="O23" s="11">
        <f t="shared" si="0"/>
        <v>720</v>
      </c>
      <c r="P23" s="24" t="s">
        <v>75</v>
      </c>
      <c r="Q23" s="27" t="s">
        <v>0</v>
      </c>
      <c r="R23" s="10">
        <f>+M23</f>
        <v>6</v>
      </c>
    </row>
    <row r="24" spans="1:18" ht="34.5" x14ac:dyDescent="0.25">
      <c r="B24" s="14">
        <f t="shared" si="1"/>
        <v>17</v>
      </c>
      <c r="C24" s="13">
        <v>45875</v>
      </c>
      <c r="D24" s="28" t="s">
        <v>24</v>
      </c>
      <c r="E24" s="24" t="s">
        <v>69</v>
      </c>
      <c r="F24" s="24" t="s">
        <v>533</v>
      </c>
      <c r="G24" s="24" t="s">
        <v>532</v>
      </c>
      <c r="H24" s="24" t="s">
        <v>27</v>
      </c>
      <c r="I24" s="24" t="s">
        <v>531</v>
      </c>
      <c r="J24" s="24" t="s">
        <v>119</v>
      </c>
      <c r="K24" s="24" t="s">
        <v>215</v>
      </c>
      <c r="L24" s="24" t="s">
        <v>66</v>
      </c>
      <c r="M24" s="10">
        <v>44</v>
      </c>
      <c r="N24" s="12">
        <v>135.19</v>
      </c>
      <c r="O24" s="11">
        <f t="shared" si="0"/>
        <v>5948.36</v>
      </c>
      <c r="P24" s="24" t="s">
        <v>96</v>
      </c>
      <c r="Q24" s="24" t="s">
        <v>0</v>
      </c>
      <c r="R24" s="10">
        <f>M24</f>
        <v>44</v>
      </c>
    </row>
    <row r="25" spans="1:18" ht="34.5" x14ac:dyDescent="0.25">
      <c r="B25" s="14">
        <f t="shared" si="1"/>
        <v>18</v>
      </c>
      <c r="C25" s="13">
        <v>45875</v>
      </c>
      <c r="D25" s="28" t="s">
        <v>24</v>
      </c>
      <c r="E25" s="24" t="s">
        <v>69</v>
      </c>
      <c r="F25" s="24" t="s">
        <v>533</v>
      </c>
      <c r="G25" s="24" t="s">
        <v>532</v>
      </c>
      <c r="H25" s="24" t="s">
        <v>27</v>
      </c>
      <c r="I25" s="24" t="s">
        <v>531</v>
      </c>
      <c r="J25" s="24" t="s">
        <v>119</v>
      </c>
      <c r="K25" s="24" t="s">
        <v>98</v>
      </c>
      <c r="L25" s="24" t="s">
        <v>66</v>
      </c>
      <c r="M25" s="10">
        <v>50</v>
      </c>
      <c r="N25" s="12">
        <v>64.72</v>
      </c>
      <c r="O25" s="11">
        <f t="shared" si="0"/>
        <v>3236</v>
      </c>
      <c r="P25" s="24" t="s">
        <v>96</v>
      </c>
      <c r="Q25" s="24" t="s">
        <v>0</v>
      </c>
      <c r="R25" s="10">
        <f>M25</f>
        <v>50</v>
      </c>
    </row>
    <row r="26" spans="1:18" ht="34.5" customHeight="1" x14ac:dyDescent="0.25">
      <c r="B26" s="14">
        <f t="shared" si="1"/>
        <v>19</v>
      </c>
      <c r="C26" s="13">
        <v>45875</v>
      </c>
      <c r="D26" s="28" t="s">
        <v>24</v>
      </c>
      <c r="E26" s="24" t="s">
        <v>530</v>
      </c>
      <c r="F26" s="24" t="s">
        <v>530</v>
      </c>
      <c r="G26" s="24" t="s">
        <v>529</v>
      </c>
      <c r="H26" s="24" t="s">
        <v>4</v>
      </c>
      <c r="I26" s="24" t="s">
        <v>528</v>
      </c>
      <c r="J26" s="24" t="s">
        <v>118</v>
      </c>
      <c r="K26" s="24" t="s">
        <v>65</v>
      </c>
      <c r="L26" s="24" t="s">
        <v>60</v>
      </c>
      <c r="M26" s="10">
        <v>25</v>
      </c>
      <c r="N26" s="12">
        <v>5325</v>
      </c>
      <c r="O26" s="11">
        <f t="shared" si="0"/>
        <v>133125</v>
      </c>
      <c r="P26" s="24" t="s">
        <v>63</v>
      </c>
      <c r="Q26" s="24" t="s">
        <v>0</v>
      </c>
      <c r="R26" s="10">
        <v>1</v>
      </c>
    </row>
    <row r="27" spans="1:18" ht="34.5" customHeight="1" x14ac:dyDescent="0.25">
      <c r="B27" s="14">
        <f t="shared" si="1"/>
        <v>20</v>
      </c>
      <c r="C27" s="13">
        <v>45875</v>
      </c>
      <c r="D27" s="28" t="s">
        <v>24</v>
      </c>
      <c r="E27" s="24" t="s">
        <v>530</v>
      </c>
      <c r="F27" s="24" t="s">
        <v>530</v>
      </c>
      <c r="G27" s="24" t="s">
        <v>529</v>
      </c>
      <c r="H27" s="24" t="s">
        <v>4</v>
      </c>
      <c r="I27" s="24" t="s">
        <v>528</v>
      </c>
      <c r="J27" s="24" t="s">
        <v>118</v>
      </c>
      <c r="K27" s="24" t="s">
        <v>64</v>
      </c>
      <c r="L27" s="24" t="s">
        <v>60</v>
      </c>
      <c r="M27" s="10">
        <v>1</v>
      </c>
      <c r="N27" s="12">
        <v>3579</v>
      </c>
      <c r="O27" s="11">
        <f t="shared" si="0"/>
        <v>3579</v>
      </c>
      <c r="P27" s="24" t="s">
        <v>63</v>
      </c>
      <c r="Q27" s="24" t="s">
        <v>0</v>
      </c>
      <c r="R27" s="10">
        <v>1</v>
      </c>
    </row>
    <row r="28" spans="1:18" ht="34.5" customHeight="1" x14ac:dyDescent="0.25">
      <c r="B28" s="14">
        <f t="shared" si="1"/>
        <v>21</v>
      </c>
      <c r="C28" s="13">
        <v>45875</v>
      </c>
      <c r="D28" s="28" t="s">
        <v>24</v>
      </c>
      <c r="E28" s="24" t="s">
        <v>530</v>
      </c>
      <c r="F28" s="24" t="s">
        <v>530</v>
      </c>
      <c r="G28" s="24" t="s">
        <v>529</v>
      </c>
      <c r="H28" s="24" t="s">
        <v>4</v>
      </c>
      <c r="I28" s="24" t="s">
        <v>528</v>
      </c>
      <c r="J28" s="24" t="s">
        <v>118</v>
      </c>
      <c r="K28" s="24" t="s">
        <v>62</v>
      </c>
      <c r="L28" s="24" t="s">
        <v>60</v>
      </c>
      <c r="M28" s="10">
        <v>13</v>
      </c>
      <c r="N28" s="12">
        <v>1500</v>
      </c>
      <c r="O28" s="11">
        <f t="shared" si="0"/>
        <v>19500</v>
      </c>
      <c r="P28" s="24" t="s">
        <v>61</v>
      </c>
      <c r="Q28" s="24" t="s">
        <v>0</v>
      </c>
      <c r="R28" s="10">
        <v>1</v>
      </c>
    </row>
    <row r="29" spans="1:18" ht="34.5" x14ac:dyDescent="0.25">
      <c r="B29" s="14">
        <f t="shared" si="1"/>
        <v>22</v>
      </c>
      <c r="C29" s="13">
        <v>45875</v>
      </c>
      <c r="D29" s="28" t="s">
        <v>24</v>
      </c>
      <c r="E29" s="24" t="s">
        <v>267</v>
      </c>
      <c r="F29" s="24" t="s">
        <v>527</v>
      </c>
      <c r="G29" s="24" t="s">
        <v>526</v>
      </c>
      <c r="H29" s="24" t="s">
        <v>27</v>
      </c>
      <c r="I29" s="24" t="s">
        <v>525</v>
      </c>
      <c r="J29" s="24" t="s">
        <v>117</v>
      </c>
      <c r="K29" s="24" t="s">
        <v>98</v>
      </c>
      <c r="L29" s="24" t="s">
        <v>66</v>
      </c>
      <c r="M29" s="10">
        <v>50</v>
      </c>
      <c r="N29" s="12">
        <v>64.72</v>
      </c>
      <c r="O29" s="11">
        <f t="shared" si="0"/>
        <v>3236</v>
      </c>
      <c r="P29" s="24" t="s">
        <v>96</v>
      </c>
      <c r="Q29" s="24" t="s">
        <v>0</v>
      </c>
      <c r="R29" s="10">
        <f>M29</f>
        <v>50</v>
      </c>
    </row>
    <row r="30" spans="1:18" ht="34.5" x14ac:dyDescent="0.25">
      <c r="B30" s="14">
        <f t="shared" si="1"/>
        <v>23</v>
      </c>
      <c r="C30" s="13">
        <v>45875</v>
      </c>
      <c r="D30" s="28" t="s">
        <v>24</v>
      </c>
      <c r="E30" s="24" t="s">
        <v>267</v>
      </c>
      <c r="F30" s="24" t="s">
        <v>527</v>
      </c>
      <c r="G30" s="24" t="s">
        <v>526</v>
      </c>
      <c r="H30" s="24" t="s">
        <v>27</v>
      </c>
      <c r="I30" s="24" t="s">
        <v>525</v>
      </c>
      <c r="J30" s="24" t="s">
        <v>117</v>
      </c>
      <c r="K30" s="24" t="s">
        <v>97</v>
      </c>
      <c r="L30" s="24" t="s">
        <v>66</v>
      </c>
      <c r="M30" s="10">
        <v>42</v>
      </c>
      <c r="N30" s="12">
        <v>95.7</v>
      </c>
      <c r="O30" s="11">
        <f t="shared" si="0"/>
        <v>4019.4</v>
      </c>
      <c r="P30" s="24" t="s">
        <v>96</v>
      </c>
      <c r="Q30" s="24" t="s">
        <v>0</v>
      </c>
      <c r="R30" s="10">
        <f>M30</f>
        <v>42</v>
      </c>
    </row>
    <row r="31" spans="1:18" ht="34.5" x14ac:dyDescent="0.25">
      <c r="B31" s="14">
        <f t="shared" si="1"/>
        <v>24</v>
      </c>
      <c r="C31" s="13">
        <v>45875</v>
      </c>
      <c r="D31" s="28" t="s">
        <v>24</v>
      </c>
      <c r="E31" s="24" t="s">
        <v>524</v>
      </c>
      <c r="F31" s="24" t="s">
        <v>523</v>
      </c>
      <c r="G31" s="24" t="s">
        <v>522</v>
      </c>
      <c r="H31" s="24" t="s">
        <v>521</v>
      </c>
      <c r="I31" s="24" t="s">
        <v>520</v>
      </c>
      <c r="J31" s="24" t="s">
        <v>116</v>
      </c>
      <c r="K31" s="24" t="s">
        <v>99</v>
      </c>
      <c r="L31" s="24" t="s">
        <v>66</v>
      </c>
      <c r="M31" s="10">
        <v>50</v>
      </c>
      <c r="N31" s="12">
        <v>41.03</v>
      </c>
      <c r="O31" s="11">
        <f t="shared" si="0"/>
        <v>2051.5</v>
      </c>
      <c r="P31" s="24" t="s">
        <v>96</v>
      </c>
      <c r="Q31" s="24" t="s">
        <v>0</v>
      </c>
      <c r="R31" s="10">
        <f>M31</f>
        <v>50</v>
      </c>
    </row>
    <row r="32" spans="1:18" ht="34.5" x14ac:dyDescent="0.25">
      <c r="B32" s="14">
        <f t="shared" si="1"/>
        <v>25</v>
      </c>
      <c r="C32" s="13">
        <v>45875</v>
      </c>
      <c r="D32" s="28" t="s">
        <v>24</v>
      </c>
      <c r="E32" s="24" t="s">
        <v>524</v>
      </c>
      <c r="F32" s="24" t="s">
        <v>523</v>
      </c>
      <c r="G32" s="24" t="s">
        <v>522</v>
      </c>
      <c r="H32" s="24" t="s">
        <v>521</v>
      </c>
      <c r="I32" s="24" t="s">
        <v>520</v>
      </c>
      <c r="J32" s="24" t="s">
        <v>116</v>
      </c>
      <c r="K32" s="24" t="s">
        <v>98</v>
      </c>
      <c r="L32" s="24" t="s">
        <v>66</v>
      </c>
      <c r="M32" s="10">
        <v>50</v>
      </c>
      <c r="N32" s="12">
        <v>64.72</v>
      </c>
      <c r="O32" s="11">
        <f t="shared" si="0"/>
        <v>3236</v>
      </c>
      <c r="P32" s="24" t="s">
        <v>96</v>
      </c>
      <c r="Q32" s="24" t="s">
        <v>0</v>
      </c>
      <c r="R32" s="10">
        <f>M32</f>
        <v>50</v>
      </c>
    </row>
    <row r="33" spans="1:18" ht="34.5" customHeight="1" x14ac:dyDescent="0.25">
      <c r="A33" s="4"/>
      <c r="B33" s="14">
        <f t="shared" si="1"/>
        <v>26</v>
      </c>
      <c r="C33" s="13">
        <v>45875</v>
      </c>
      <c r="D33" s="28" t="s">
        <v>24</v>
      </c>
      <c r="E33" s="28" t="s">
        <v>69</v>
      </c>
      <c r="F33" s="24" t="s">
        <v>519</v>
      </c>
      <c r="G33" s="24" t="s">
        <v>518</v>
      </c>
      <c r="H33" s="24" t="s">
        <v>27</v>
      </c>
      <c r="I33" s="24" t="s">
        <v>517</v>
      </c>
      <c r="J33" s="24" t="s">
        <v>115</v>
      </c>
      <c r="K33" s="24" t="s">
        <v>110</v>
      </c>
      <c r="L33" s="24" t="s">
        <v>39</v>
      </c>
      <c r="M33" s="10">
        <v>75</v>
      </c>
      <c r="N33" s="12">
        <v>788.5</v>
      </c>
      <c r="O33" s="11">
        <f t="shared" si="0"/>
        <v>59137.5</v>
      </c>
      <c r="P33" s="24" t="s">
        <v>109</v>
      </c>
      <c r="Q33" s="24" t="s">
        <v>0</v>
      </c>
      <c r="R33" s="10">
        <f>M33*5</f>
        <v>375</v>
      </c>
    </row>
    <row r="34" spans="1:18" ht="34.5" customHeight="1" x14ac:dyDescent="0.25">
      <c r="B34" s="14">
        <f t="shared" si="1"/>
        <v>27</v>
      </c>
      <c r="C34" s="13">
        <v>45873</v>
      </c>
      <c r="D34" s="24" t="s">
        <v>5</v>
      </c>
      <c r="E34" s="24" t="s">
        <v>42</v>
      </c>
      <c r="F34" s="24" t="s">
        <v>516</v>
      </c>
      <c r="G34" s="24" t="s">
        <v>114</v>
      </c>
      <c r="H34" s="24" t="s">
        <v>4</v>
      </c>
      <c r="I34" s="24" t="s">
        <v>113</v>
      </c>
      <c r="J34" s="24" t="s">
        <v>515</v>
      </c>
      <c r="K34" s="24" t="s">
        <v>45</v>
      </c>
      <c r="L34" s="24" t="s">
        <v>44</v>
      </c>
      <c r="M34" s="10">
        <v>1500</v>
      </c>
      <c r="N34" s="12">
        <v>2548</v>
      </c>
      <c r="O34" s="11">
        <f t="shared" si="0"/>
        <v>3822000</v>
      </c>
      <c r="P34" s="24" t="s">
        <v>84</v>
      </c>
      <c r="Q34" s="24" t="s">
        <v>1</v>
      </c>
      <c r="R34" s="10">
        <f t="shared" ref="R34:R42" si="2">M34</f>
        <v>1500</v>
      </c>
    </row>
    <row r="35" spans="1:18" ht="34.5" customHeight="1" x14ac:dyDescent="0.25">
      <c r="B35" s="14">
        <f t="shared" si="1"/>
        <v>28</v>
      </c>
      <c r="C35" s="13">
        <v>45874</v>
      </c>
      <c r="D35" s="24" t="s">
        <v>18</v>
      </c>
      <c r="E35" s="24" t="s">
        <v>514</v>
      </c>
      <c r="F35" s="24" t="s">
        <v>513</v>
      </c>
      <c r="G35" s="24" t="s">
        <v>512</v>
      </c>
      <c r="H35" s="24" t="s">
        <v>43</v>
      </c>
      <c r="I35" s="24" t="s">
        <v>511</v>
      </c>
      <c r="J35" s="24" t="s">
        <v>510</v>
      </c>
      <c r="K35" s="24" t="s">
        <v>83</v>
      </c>
      <c r="L35" s="24" t="s">
        <v>82</v>
      </c>
      <c r="M35" s="10">
        <v>20</v>
      </c>
      <c r="N35" s="12">
        <v>1635</v>
      </c>
      <c r="O35" s="11">
        <f t="shared" si="0"/>
        <v>32700</v>
      </c>
      <c r="P35" s="24" t="s">
        <v>81</v>
      </c>
      <c r="Q35" s="24" t="s">
        <v>1</v>
      </c>
      <c r="R35" s="10">
        <f t="shared" si="2"/>
        <v>20</v>
      </c>
    </row>
    <row r="36" spans="1:18" ht="34.5" customHeight="1" x14ac:dyDescent="0.25">
      <c r="B36" s="14">
        <f t="shared" si="1"/>
        <v>29</v>
      </c>
      <c r="C36" s="13">
        <v>45874</v>
      </c>
      <c r="D36" s="24" t="s">
        <v>18</v>
      </c>
      <c r="E36" s="24" t="s">
        <v>509</v>
      </c>
      <c r="F36" s="24" t="s">
        <v>508</v>
      </c>
      <c r="G36" s="24" t="s">
        <v>507</v>
      </c>
      <c r="H36" s="24" t="s">
        <v>27</v>
      </c>
      <c r="I36" s="24" t="s">
        <v>506</v>
      </c>
      <c r="J36" s="24" t="s">
        <v>505</v>
      </c>
      <c r="K36" s="24" t="s">
        <v>83</v>
      </c>
      <c r="L36" s="24" t="s">
        <v>82</v>
      </c>
      <c r="M36" s="10">
        <v>60</v>
      </c>
      <c r="N36" s="12">
        <v>1635</v>
      </c>
      <c r="O36" s="11">
        <f t="shared" si="0"/>
        <v>98100</v>
      </c>
      <c r="P36" s="24" t="s">
        <v>81</v>
      </c>
      <c r="Q36" s="24" t="s">
        <v>1</v>
      </c>
      <c r="R36" s="10">
        <f t="shared" si="2"/>
        <v>60</v>
      </c>
    </row>
    <row r="37" spans="1:18" ht="34.5" customHeight="1" x14ac:dyDescent="0.25">
      <c r="B37" s="14">
        <f t="shared" si="1"/>
        <v>30</v>
      </c>
      <c r="C37" s="13">
        <v>45874</v>
      </c>
      <c r="D37" s="24" t="s">
        <v>18</v>
      </c>
      <c r="E37" s="24" t="s">
        <v>504</v>
      </c>
      <c r="F37" s="24" t="s">
        <v>503</v>
      </c>
      <c r="G37" s="24" t="s">
        <v>502</v>
      </c>
      <c r="H37" s="24" t="s">
        <v>27</v>
      </c>
      <c r="I37" s="24" t="s">
        <v>501</v>
      </c>
      <c r="J37" s="24" t="s">
        <v>500</v>
      </c>
      <c r="K37" s="24" t="s">
        <v>83</v>
      </c>
      <c r="L37" s="24" t="s">
        <v>82</v>
      </c>
      <c r="M37" s="10">
        <v>60</v>
      </c>
      <c r="N37" s="12">
        <v>1635</v>
      </c>
      <c r="O37" s="11">
        <f t="shared" si="0"/>
        <v>98100</v>
      </c>
      <c r="P37" s="24" t="s">
        <v>81</v>
      </c>
      <c r="Q37" s="24" t="s">
        <v>1</v>
      </c>
      <c r="R37" s="10">
        <f t="shared" si="2"/>
        <v>60</v>
      </c>
    </row>
    <row r="38" spans="1:18" ht="34.5" customHeight="1" x14ac:dyDescent="0.25">
      <c r="B38" s="14">
        <f t="shared" si="1"/>
        <v>31</v>
      </c>
      <c r="C38" s="13">
        <v>45874</v>
      </c>
      <c r="D38" s="24" t="s">
        <v>24</v>
      </c>
      <c r="E38" s="24" t="s">
        <v>499</v>
      </c>
      <c r="F38" s="24" t="s">
        <v>498</v>
      </c>
      <c r="G38" s="24" t="s">
        <v>497</v>
      </c>
      <c r="H38" s="24" t="s">
        <v>112</v>
      </c>
      <c r="I38" s="24" t="s">
        <v>496</v>
      </c>
      <c r="J38" s="24" t="s">
        <v>495</v>
      </c>
      <c r="K38" s="24" t="s">
        <v>83</v>
      </c>
      <c r="L38" s="24" t="s">
        <v>82</v>
      </c>
      <c r="M38" s="10">
        <v>50</v>
      </c>
      <c r="N38" s="12">
        <v>1635</v>
      </c>
      <c r="O38" s="11">
        <f t="shared" si="0"/>
        <v>81750</v>
      </c>
      <c r="P38" s="24" t="s">
        <v>81</v>
      </c>
      <c r="Q38" s="24" t="s">
        <v>1</v>
      </c>
      <c r="R38" s="10">
        <f t="shared" si="2"/>
        <v>50</v>
      </c>
    </row>
    <row r="39" spans="1:18" ht="34.5" customHeight="1" x14ac:dyDescent="0.25">
      <c r="B39" s="14">
        <f t="shared" si="1"/>
        <v>32</v>
      </c>
      <c r="C39" s="13">
        <v>45874</v>
      </c>
      <c r="D39" s="24" t="s">
        <v>24</v>
      </c>
      <c r="E39" s="24" t="s">
        <v>494</v>
      </c>
      <c r="F39" s="24" t="s">
        <v>494</v>
      </c>
      <c r="G39" s="24" t="s">
        <v>493</v>
      </c>
      <c r="H39" s="24" t="s">
        <v>4</v>
      </c>
      <c r="I39" s="24" t="s">
        <v>492</v>
      </c>
      <c r="J39" s="24" t="s">
        <v>491</v>
      </c>
      <c r="K39" s="24" t="s">
        <v>83</v>
      </c>
      <c r="L39" s="24" t="s">
        <v>82</v>
      </c>
      <c r="M39" s="10">
        <v>100</v>
      </c>
      <c r="N39" s="12">
        <v>1635</v>
      </c>
      <c r="O39" s="11">
        <f t="shared" si="0"/>
        <v>163500</v>
      </c>
      <c r="P39" s="24" t="s">
        <v>81</v>
      </c>
      <c r="Q39" s="24" t="s">
        <v>1</v>
      </c>
      <c r="R39" s="10">
        <f t="shared" si="2"/>
        <v>100</v>
      </c>
    </row>
    <row r="40" spans="1:18" ht="34.5" customHeight="1" x14ac:dyDescent="0.25">
      <c r="B40" s="14">
        <f t="shared" si="1"/>
        <v>33</v>
      </c>
      <c r="C40" s="13">
        <v>45874</v>
      </c>
      <c r="D40" s="24" t="s">
        <v>24</v>
      </c>
      <c r="E40" s="24" t="s">
        <v>267</v>
      </c>
      <c r="F40" s="24" t="s">
        <v>490</v>
      </c>
      <c r="G40" s="24" t="s">
        <v>489</v>
      </c>
      <c r="H40" s="24" t="s">
        <v>27</v>
      </c>
      <c r="I40" s="24" t="s">
        <v>488</v>
      </c>
      <c r="J40" s="24" t="s">
        <v>487</v>
      </c>
      <c r="K40" s="24" t="s">
        <v>83</v>
      </c>
      <c r="L40" s="24" t="s">
        <v>82</v>
      </c>
      <c r="M40" s="10">
        <v>50</v>
      </c>
      <c r="N40" s="12">
        <v>1635</v>
      </c>
      <c r="O40" s="11">
        <f t="shared" ref="O40:O71" si="3">+M40*N40</f>
        <v>81750</v>
      </c>
      <c r="P40" s="24" t="s">
        <v>81</v>
      </c>
      <c r="Q40" s="24" t="s">
        <v>1</v>
      </c>
      <c r="R40" s="10">
        <f t="shared" si="2"/>
        <v>50</v>
      </c>
    </row>
    <row r="41" spans="1:18" ht="34.5" customHeight="1" x14ac:dyDescent="0.25">
      <c r="B41" s="14">
        <f t="shared" si="1"/>
        <v>34</v>
      </c>
      <c r="C41" s="13">
        <v>45874</v>
      </c>
      <c r="D41" s="24" t="s">
        <v>18</v>
      </c>
      <c r="E41" s="24" t="s">
        <v>111</v>
      </c>
      <c r="F41" s="24" t="s">
        <v>111</v>
      </c>
      <c r="G41" s="24" t="s">
        <v>483</v>
      </c>
      <c r="H41" s="24" t="s">
        <v>4</v>
      </c>
      <c r="I41" s="24" t="s">
        <v>482</v>
      </c>
      <c r="J41" s="24" t="s">
        <v>107</v>
      </c>
      <c r="K41" s="24" t="s">
        <v>83</v>
      </c>
      <c r="L41" s="24" t="s">
        <v>82</v>
      </c>
      <c r="M41" s="10">
        <v>60</v>
      </c>
      <c r="N41" s="12">
        <v>1635</v>
      </c>
      <c r="O41" s="11">
        <f t="shared" si="3"/>
        <v>98100</v>
      </c>
      <c r="P41" s="24" t="s">
        <v>81</v>
      </c>
      <c r="Q41" s="24" t="s">
        <v>1</v>
      </c>
      <c r="R41" s="10">
        <f t="shared" si="2"/>
        <v>60</v>
      </c>
    </row>
    <row r="42" spans="1:18" ht="34.5" customHeight="1" x14ac:dyDescent="0.25">
      <c r="B42" s="14">
        <f t="shared" si="1"/>
        <v>35</v>
      </c>
      <c r="C42" s="13">
        <v>45874</v>
      </c>
      <c r="D42" s="24" t="s">
        <v>24</v>
      </c>
      <c r="E42" s="24" t="s">
        <v>486</v>
      </c>
      <c r="F42" s="24" t="s">
        <v>486</v>
      </c>
      <c r="G42" s="24" t="s">
        <v>485</v>
      </c>
      <c r="H42" s="24" t="s">
        <v>265</v>
      </c>
      <c r="I42" s="24" t="s">
        <v>484</v>
      </c>
      <c r="J42" s="24" t="s">
        <v>106</v>
      </c>
      <c r="K42" s="24" t="s">
        <v>83</v>
      </c>
      <c r="L42" s="24" t="s">
        <v>82</v>
      </c>
      <c r="M42" s="10">
        <v>50</v>
      </c>
      <c r="N42" s="12">
        <v>1635</v>
      </c>
      <c r="O42" s="11">
        <f t="shared" si="3"/>
        <v>81750</v>
      </c>
      <c r="P42" s="24" t="s">
        <v>81</v>
      </c>
      <c r="Q42" s="24" t="s">
        <v>1</v>
      </c>
      <c r="R42" s="10">
        <f t="shared" si="2"/>
        <v>50</v>
      </c>
    </row>
    <row r="43" spans="1:18" s="4" customFormat="1" ht="34.5" customHeight="1" x14ac:dyDescent="0.25">
      <c r="B43" s="14">
        <f t="shared" si="1"/>
        <v>36</v>
      </c>
      <c r="C43" s="13">
        <v>45876</v>
      </c>
      <c r="D43" s="24" t="s">
        <v>18</v>
      </c>
      <c r="E43" s="24" t="s">
        <v>111</v>
      </c>
      <c r="F43" s="24" t="s">
        <v>111</v>
      </c>
      <c r="G43" s="24" t="s">
        <v>483</v>
      </c>
      <c r="H43" s="24" t="s">
        <v>4</v>
      </c>
      <c r="I43" s="24" t="s">
        <v>482</v>
      </c>
      <c r="J43" s="24" t="s">
        <v>211</v>
      </c>
      <c r="K43" s="24" t="s">
        <v>105</v>
      </c>
      <c r="L43" s="24" t="s">
        <v>87</v>
      </c>
      <c r="M43" s="10">
        <v>25</v>
      </c>
      <c r="N43" s="12">
        <v>210</v>
      </c>
      <c r="O43" s="11">
        <f t="shared" si="3"/>
        <v>5250</v>
      </c>
      <c r="P43" s="24" t="s">
        <v>95</v>
      </c>
      <c r="Q43" s="24" t="s">
        <v>6</v>
      </c>
      <c r="R43" s="10">
        <f>+M43*8</f>
        <v>200</v>
      </c>
    </row>
    <row r="44" spans="1:18" s="26" customFormat="1" ht="34.5" customHeight="1" x14ac:dyDescent="0.25">
      <c r="B44" s="14">
        <f t="shared" si="1"/>
        <v>37</v>
      </c>
      <c r="C44" s="13">
        <v>45876</v>
      </c>
      <c r="D44" s="24" t="s">
        <v>25</v>
      </c>
      <c r="E44" s="24" t="s">
        <v>481</v>
      </c>
      <c r="F44" s="24" t="s">
        <v>481</v>
      </c>
      <c r="G44" s="24" t="s">
        <v>480</v>
      </c>
      <c r="H44" s="24" t="s">
        <v>4</v>
      </c>
      <c r="I44" s="24" t="s">
        <v>479</v>
      </c>
      <c r="J44" s="24" t="s">
        <v>478</v>
      </c>
      <c r="K44" s="24" t="s">
        <v>92</v>
      </c>
      <c r="L44" s="24" t="s">
        <v>39</v>
      </c>
      <c r="M44" s="10">
        <v>200</v>
      </c>
      <c r="N44" s="12">
        <v>1125</v>
      </c>
      <c r="O44" s="11">
        <f t="shared" si="3"/>
        <v>225000</v>
      </c>
      <c r="P44" s="24" t="s">
        <v>91</v>
      </c>
      <c r="Q44" s="24" t="s">
        <v>0</v>
      </c>
      <c r="R44" s="10">
        <f>M44*5</f>
        <v>1000</v>
      </c>
    </row>
    <row r="45" spans="1:18" ht="34.5" x14ac:dyDescent="0.25">
      <c r="B45" s="14">
        <f t="shared" si="1"/>
        <v>38</v>
      </c>
      <c r="C45" s="34">
        <v>45880</v>
      </c>
      <c r="D45" s="24" t="s">
        <v>18</v>
      </c>
      <c r="E45" s="24" t="s">
        <v>207</v>
      </c>
      <c r="F45" s="24" t="s">
        <v>207</v>
      </c>
      <c r="G45" s="24" t="s">
        <v>435</v>
      </c>
      <c r="H45" s="24" t="s">
        <v>4</v>
      </c>
      <c r="I45" s="24" t="s">
        <v>434</v>
      </c>
      <c r="J45" s="24" t="s">
        <v>210</v>
      </c>
      <c r="K45" s="24" t="s">
        <v>50</v>
      </c>
      <c r="L45" s="24" t="s">
        <v>10</v>
      </c>
      <c r="M45" s="31">
        <v>385</v>
      </c>
      <c r="N45" s="33">
        <v>0</v>
      </c>
      <c r="O45" s="32">
        <f t="shared" si="3"/>
        <v>0</v>
      </c>
      <c r="P45" s="24" t="s">
        <v>131</v>
      </c>
      <c r="Q45" s="24" t="s">
        <v>6</v>
      </c>
      <c r="R45" s="31">
        <f>M45/2</f>
        <v>192.5</v>
      </c>
    </row>
    <row r="46" spans="1:18" s="4" customFormat="1" ht="34.5" customHeight="1" x14ac:dyDescent="0.25">
      <c r="B46" s="14">
        <f t="shared" si="1"/>
        <v>39</v>
      </c>
      <c r="C46" s="34">
        <v>45880</v>
      </c>
      <c r="D46" s="24" t="s">
        <v>18</v>
      </c>
      <c r="E46" s="24" t="s">
        <v>207</v>
      </c>
      <c r="F46" s="24" t="s">
        <v>207</v>
      </c>
      <c r="G46" s="24" t="s">
        <v>435</v>
      </c>
      <c r="H46" s="24" t="s">
        <v>4</v>
      </c>
      <c r="I46" s="24" t="s">
        <v>434</v>
      </c>
      <c r="J46" s="24" t="s">
        <v>193</v>
      </c>
      <c r="K46" s="24" t="s">
        <v>68</v>
      </c>
      <c r="L46" s="24" t="s">
        <v>66</v>
      </c>
      <c r="M46" s="31">
        <v>100</v>
      </c>
      <c r="N46" s="33">
        <v>248</v>
      </c>
      <c r="O46" s="32">
        <f t="shared" si="3"/>
        <v>24800</v>
      </c>
      <c r="P46" s="24" t="s">
        <v>67</v>
      </c>
      <c r="Q46" s="24" t="s">
        <v>6</v>
      </c>
      <c r="R46" s="31">
        <f>M46</f>
        <v>100</v>
      </c>
    </row>
    <row r="47" spans="1:18" s="4" customFormat="1" ht="34.5" customHeight="1" x14ac:dyDescent="0.25">
      <c r="B47" s="14">
        <f t="shared" si="1"/>
        <v>40</v>
      </c>
      <c r="C47" s="34">
        <v>45880</v>
      </c>
      <c r="D47" s="24" t="s">
        <v>18</v>
      </c>
      <c r="E47" s="24" t="s">
        <v>72</v>
      </c>
      <c r="F47" s="24" t="s">
        <v>477</v>
      </c>
      <c r="G47" s="24" t="s">
        <v>476</v>
      </c>
      <c r="H47" s="24" t="s">
        <v>185</v>
      </c>
      <c r="I47" s="24" t="s">
        <v>475</v>
      </c>
      <c r="J47" s="24" t="s">
        <v>209</v>
      </c>
      <c r="K47" s="24" t="s">
        <v>68</v>
      </c>
      <c r="L47" s="24" t="s">
        <v>66</v>
      </c>
      <c r="M47" s="31">
        <v>120</v>
      </c>
      <c r="N47" s="33">
        <v>248</v>
      </c>
      <c r="O47" s="32">
        <f t="shared" si="3"/>
        <v>29760</v>
      </c>
      <c r="P47" s="24" t="s">
        <v>67</v>
      </c>
      <c r="Q47" s="24" t="s">
        <v>6</v>
      </c>
      <c r="R47" s="31">
        <f>M47</f>
        <v>120</v>
      </c>
    </row>
    <row r="48" spans="1:18" s="26" customFormat="1" ht="34.5" customHeight="1" x14ac:dyDescent="0.25">
      <c r="B48" s="14">
        <f t="shared" si="1"/>
        <v>41</v>
      </c>
      <c r="C48" s="34">
        <v>45877</v>
      </c>
      <c r="D48" s="24" t="s">
        <v>3</v>
      </c>
      <c r="E48" s="24" t="s">
        <v>3</v>
      </c>
      <c r="F48" s="24" t="s">
        <v>232</v>
      </c>
      <c r="G48" s="24" t="s">
        <v>474</v>
      </c>
      <c r="H48" s="24" t="s">
        <v>259</v>
      </c>
      <c r="I48" s="24" t="s">
        <v>473</v>
      </c>
      <c r="J48" s="24" t="s">
        <v>183</v>
      </c>
      <c r="K48" s="24" t="s">
        <v>227</v>
      </c>
      <c r="L48" s="24" t="s">
        <v>226</v>
      </c>
      <c r="M48" s="31">
        <v>214</v>
      </c>
      <c r="N48" s="33">
        <v>288.5</v>
      </c>
      <c r="O48" s="32">
        <f t="shared" si="3"/>
        <v>61739</v>
      </c>
      <c r="P48" s="24" t="s">
        <v>225</v>
      </c>
      <c r="Q48" s="24" t="s">
        <v>0</v>
      </c>
      <c r="R48" s="31">
        <f t="shared" ref="R48:R53" si="4">M48*3</f>
        <v>642</v>
      </c>
    </row>
    <row r="49" spans="2:18" s="26" customFormat="1" ht="34.5" customHeight="1" x14ac:dyDescent="0.25">
      <c r="B49" s="14">
        <f t="shared" si="1"/>
        <v>42</v>
      </c>
      <c r="C49" s="34">
        <v>45877</v>
      </c>
      <c r="D49" s="24" t="s">
        <v>26</v>
      </c>
      <c r="E49" s="24" t="s">
        <v>26</v>
      </c>
      <c r="F49" s="24" t="s">
        <v>232</v>
      </c>
      <c r="G49" s="24" t="s">
        <v>472</v>
      </c>
      <c r="H49" s="24" t="s">
        <v>259</v>
      </c>
      <c r="I49" s="24" t="s">
        <v>471</v>
      </c>
      <c r="J49" s="24" t="s">
        <v>182</v>
      </c>
      <c r="K49" s="24" t="s">
        <v>227</v>
      </c>
      <c r="L49" s="24" t="s">
        <v>226</v>
      </c>
      <c r="M49" s="31">
        <v>153</v>
      </c>
      <c r="N49" s="33">
        <v>288.5</v>
      </c>
      <c r="O49" s="32">
        <f t="shared" si="3"/>
        <v>44140.5</v>
      </c>
      <c r="P49" s="24" t="s">
        <v>225</v>
      </c>
      <c r="Q49" s="24" t="s">
        <v>0</v>
      </c>
      <c r="R49" s="31">
        <f t="shared" si="4"/>
        <v>459</v>
      </c>
    </row>
    <row r="50" spans="2:18" s="26" customFormat="1" ht="34.5" customHeight="1" x14ac:dyDescent="0.25">
      <c r="B50" s="14">
        <f t="shared" si="1"/>
        <v>43</v>
      </c>
      <c r="C50" s="34">
        <v>45877</v>
      </c>
      <c r="D50" s="24" t="s">
        <v>78</v>
      </c>
      <c r="E50" s="24" t="s">
        <v>78</v>
      </c>
      <c r="F50" s="24" t="s">
        <v>232</v>
      </c>
      <c r="G50" s="24" t="s">
        <v>470</v>
      </c>
      <c r="H50" s="24" t="s">
        <v>450</v>
      </c>
      <c r="I50" s="24" t="s">
        <v>469</v>
      </c>
      <c r="J50" s="24" t="s">
        <v>181</v>
      </c>
      <c r="K50" s="24" t="s">
        <v>227</v>
      </c>
      <c r="L50" s="24" t="s">
        <v>226</v>
      </c>
      <c r="M50" s="31">
        <v>150</v>
      </c>
      <c r="N50" s="33">
        <v>288.5</v>
      </c>
      <c r="O50" s="32">
        <f t="shared" si="3"/>
        <v>43275</v>
      </c>
      <c r="P50" s="24" t="s">
        <v>225</v>
      </c>
      <c r="Q50" s="24" t="s">
        <v>0</v>
      </c>
      <c r="R50" s="31">
        <f t="shared" si="4"/>
        <v>450</v>
      </c>
    </row>
    <row r="51" spans="2:18" s="26" customFormat="1" ht="34.5" customHeight="1" x14ac:dyDescent="0.25">
      <c r="B51" s="14">
        <f t="shared" si="1"/>
        <v>44</v>
      </c>
      <c r="C51" s="34">
        <v>45877</v>
      </c>
      <c r="D51" s="24" t="s">
        <v>8</v>
      </c>
      <c r="E51" s="24" t="s">
        <v>468</v>
      </c>
      <c r="F51" s="24" t="s">
        <v>232</v>
      </c>
      <c r="G51" s="24" t="s">
        <v>467</v>
      </c>
      <c r="H51" s="24" t="s">
        <v>450</v>
      </c>
      <c r="I51" s="24" t="s">
        <v>466</v>
      </c>
      <c r="J51" s="24" t="s">
        <v>180</v>
      </c>
      <c r="K51" s="24" t="s">
        <v>227</v>
      </c>
      <c r="L51" s="24" t="s">
        <v>226</v>
      </c>
      <c r="M51" s="31">
        <v>60</v>
      </c>
      <c r="N51" s="33">
        <v>288.5</v>
      </c>
      <c r="O51" s="32">
        <f t="shared" si="3"/>
        <v>17310</v>
      </c>
      <c r="P51" s="24" t="s">
        <v>225</v>
      </c>
      <c r="Q51" s="24" t="s">
        <v>0</v>
      </c>
      <c r="R51" s="31">
        <f t="shared" si="4"/>
        <v>180</v>
      </c>
    </row>
    <row r="52" spans="2:18" s="26" customFormat="1" ht="34.5" customHeight="1" x14ac:dyDescent="0.25">
      <c r="B52" s="14">
        <f t="shared" si="1"/>
        <v>45</v>
      </c>
      <c r="C52" s="34">
        <v>45877</v>
      </c>
      <c r="D52" s="24" t="s">
        <v>8</v>
      </c>
      <c r="E52" s="24" t="s">
        <v>465</v>
      </c>
      <c r="F52" s="24" t="s">
        <v>232</v>
      </c>
      <c r="G52" s="24" t="s">
        <v>464</v>
      </c>
      <c r="H52" s="24" t="s">
        <v>259</v>
      </c>
      <c r="I52" s="24" t="s">
        <v>463</v>
      </c>
      <c r="J52" s="24" t="s">
        <v>179</v>
      </c>
      <c r="K52" s="24" t="s">
        <v>227</v>
      </c>
      <c r="L52" s="24" t="s">
        <v>226</v>
      </c>
      <c r="M52" s="31">
        <v>60</v>
      </c>
      <c r="N52" s="33">
        <v>288.5</v>
      </c>
      <c r="O52" s="32">
        <f t="shared" si="3"/>
        <v>17310</v>
      </c>
      <c r="P52" s="24" t="s">
        <v>225</v>
      </c>
      <c r="Q52" s="24" t="s">
        <v>0</v>
      </c>
      <c r="R52" s="31">
        <f t="shared" si="4"/>
        <v>180</v>
      </c>
    </row>
    <row r="53" spans="2:18" s="26" customFormat="1" ht="34.5" customHeight="1" x14ac:dyDescent="0.25">
      <c r="B53" s="14">
        <f t="shared" si="1"/>
        <v>46</v>
      </c>
      <c r="C53" s="34">
        <v>45877</v>
      </c>
      <c r="D53" s="24" t="s">
        <v>8</v>
      </c>
      <c r="E53" s="24" t="s">
        <v>462</v>
      </c>
      <c r="F53" s="24" t="s">
        <v>232</v>
      </c>
      <c r="G53" s="24" t="s">
        <v>461</v>
      </c>
      <c r="H53" s="24" t="s">
        <v>259</v>
      </c>
      <c r="I53" s="24" t="s">
        <v>460</v>
      </c>
      <c r="J53" s="24" t="s">
        <v>178</v>
      </c>
      <c r="K53" s="24" t="s">
        <v>227</v>
      </c>
      <c r="L53" s="24" t="s">
        <v>226</v>
      </c>
      <c r="M53" s="31">
        <v>60</v>
      </c>
      <c r="N53" s="33">
        <v>288.5</v>
      </c>
      <c r="O53" s="32">
        <f t="shared" si="3"/>
        <v>17310</v>
      </c>
      <c r="P53" s="24" t="s">
        <v>225</v>
      </c>
      <c r="Q53" s="24" t="s">
        <v>0</v>
      </c>
      <c r="R53" s="31">
        <f t="shared" si="4"/>
        <v>180</v>
      </c>
    </row>
    <row r="54" spans="2:18" s="26" customFormat="1" ht="34.5" customHeight="1" x14ac:dyDescent="0.25">
      <c r="B54" s="14">
        <f t="shared" si="1"/>
        <v>47</v>
      </c>
      <c r="C54" s="34">
        <v>45877</v>
      </c>
      <c r="D54" s="24" t="s">
        <v>8</v>
      </c>
      <c r="E54" s="24" t="s">
        <v>462</v>
      </c>
      <c r="F54" s="24" t="s">
        <v>232</v>
      </c>
      <c r="G54" s="24" t="s">
        <v>461</v>
      </c>
      <c r="H54" s="24" t="s">
        <v>259</v>
      </c>
      <c r="I54" s="24" t="s">
        <v>460</v>
      </c>
      <c r="J54" s="24" t="s">
        <v>178</v>
      </c>
      <c r="K54" s="24" t="s">
        <v>459</v>
      </c>
      <c r="L54" s="24" t="s">
        <v>226</v>
      </c>
      <c r="M54" s="31">
        <v>10</v>
      </c>
      <c r="N54" s="33">
        <v>2000</v>
      </c>
      <c r="O54" s="32">
        <f t="shared" si="3"/>
        <v>20000</v>
      </c>
      <c r="P54" s="24" t="s">
        <v>225</v>
      </c>
      <c r="Q54" s="24" t="s">
        <v>0</v>
      </c>
      <c r="R54" s="31">
        <f>+M54*10</f>
        <v>100</v>
      </c>
    </row>
    <row r="55" spans="2:18" s="26" customFormat="1" ht="34.5" customHeight="1" x14ac:dyDescent="0.25">
      <c r="B55" s="14">
        <f t="shared" si="1"/>
        <v>48</v>
      </c>
      <c r="C55" s="34">
        <v>45877</v>
      </c>
      <c r="D55" s="24" t="s">
        <v>8</v>
      </c>
      <c r="E55" s="24" t="s">
        <v>458</v>
      </c>
      <c r="F55" s="24" t="s">
        <v>232</v>
      </c>
      <c r="G55" s="24" t="s">
        <v>457</v>
      </c>
      <c r="H55" s="24" t="s">
        <v>259</v>
      </c>
      <c r="I55" s="24" t="s">
        <v>456</v>
      </c>
      <c r="J55" s="24" t="s">
        <v>177</v>
      </c>
      <c r="K55" s="24" t="s">
        <v>227</v>
      </c>
      <c r="L55" s="24" t="s">
        <v>226</v>
      </c>
      <c r="M55" s="31">
        <v>60</v>
      </c>
      <c r="N55" s="33">
        <v>288.5</v>
      </c>
      <c r="O55" s="32">
        <f t="shared" si="3"/>
        <v>17310</v>
      </c>
      <c r="P55" s="24" t="s">
        <v>225</v>
      </c>
      <c r="Q55" s="24" t="s">
        <v>0</v>
      </c>
      <c r="R55" s="31">
        <f t="shared" ref="R55:R62" si="5">M55*3</f>
        <v>180</v>
      </c>
    </row>
    <row r="56" spans="2:18" s="26" customFormat="1" ht="34.5" customHeight="1" x14ac:dyDescent="0.25">
      <c r="B56" s="14">
        <f t="shared" si="1"/>
        <v>49</v>
      </c>
      <c r="C56" s="34">
        <v>45877</v>
      </c>
      <c r="D56" s="24" t="s">
        <v>5</v>
      </c>
      <c r="E56" s="24" t="s">
        <v>5</v>
      </c>
      <c r="F56" s="24" t="s">
        <v>232</v>
      </c>
      <c r="G56" s="24" t="s">
        <v>455</v>
      </c>
      <c r="H56" s="24" t="s">
        <v>259</v>
      </c>
      <c r="I56" s="24" t="s">
        <v>454</v>
      </c>
      <c r="J56" s="24" t="s">
        <v>173</v>
      </c>
      <c r="K56" s="24" t="s">
        <v>227</v>
      </c>
      <c r="L56" s="24" t="s">
        <v>226</v>
      </c>
      <c r="M56" s="31">
        <v>220</v>
      </c>
      <c r="N56" s="33">
        <v>288.5</v>
      </c>
      <c r="O56" s="32">
        <f t="shared" si="3"/>
        <v>63470</v>
      </c>
      <c r="P56" s="24" t="s">
        <v>225</v>
      </c>
      <c r="Q56" s="24" t="s">
        <v>0</v>
      </c>
      <c r="R56" s="31">
        <f t="shared" si="5"/>
        <v>660</v>
      </c>
    </row>
    <row r="57" spans="2:18" s="26" customFormat="1" ht="34.5" customHeight="1" x14ac:dyDescent="0.25">
      <c r="B57" s="14">
        <f t="shared" si="1"/>
        <v>50</v>
      </c>
      <c r="C57" s="34">
        <v>45877</v>
      </c>
      <c r="D57" s="24" t="s">
        <v>17</v>
      </c>
      <c r="E57" s="24" t="s">
        <v>17</v>
      </c>
      <c r="F57" s="24" t="s">
        <v>232</v>
      </c>
      <c r="G57" s="24" t="s">
        <v>453</v>
      </c>
      <c r="H57" s="24" t="s">
        <v>259</v>
      </c>
      <c r="I57" s="24" t="s">
        <v>452</v>
      </c>
      <c r="J57" s="24" t="s">
        <v>172</v>
      </c>
      <c r="K57" s="24" t="s">
        <v>227</v>
      </c>
      <c r="L57" s="24" t="s">
        <v>226</v>
      </c>
      <c r="M57" s="31">
        <v>160</v>
      </c>
      <c r="N57" s="33">
        <v>288.5</v>
      </c>
      <c r="O57" s="32">
        <f t="shared" si="3"/>
        <v>46160</v>
      </c>
      <c r="P57" s="24" t="s">
        <v>225</v>
      </c>
      <c r="Q57" s="24" t="s">
        <v>0</v>
      </c>
      <c r="R57" s="31">
        <f t="shared" si="5"/>
        <v>480</v>
      </c>
    </row>
    <row r="58" spans="2:18" s="26" customFormat="1" ht="34.5" customHeight="1" x14ac:dyDescent="0.25">
      <c r="B58" s="14">
        <f t="shared" si="1"/>
        <v>51</v>
      </c>
      <c r="C58" s="34">
        <v>45877</v>
      </c>
      <c r="D58" s="24" t="s">
        <v>21</v>
      </c>
      <c r="E58" s="24" t="s">
        <v>21</v>
      </c>
      <c r="F58" s="24" t="s">
        <v>232</v>
      </c>
      <c r="G58" s="24" t="s">
        <v>451</v>
      </c>
      <c r="H58" s="24" t="s">
        <v>450</v>
      </c>
      <c r="I58" s="24" t="s">
        <v>449</v>
      </c>
      <c r="J58" s="24" t="s">
        <v>171</v>
      </c>
      <c r="K58" s="24" t="s">
        <v>227</v>
      </c>
      <c r="L58" s="24" t="s">
        <v>226</v>
      </c>
      <c r="M58" s="31">
        <v>173</v>
      </c>
      <c r="N58" s="33">
        <v>288.5</v>
      </c>
      <c r="O58" s="32">
        <f t="shared" si="3"/>
        <v>49910.5</v>
      </c>
      <c r="P58" s="24" t="s">
        <v>225</v>
      </c>
      <c r="Q58" s="24" t="s">
        <v>0</v>
      </c>
      <c r="R58" s="31">
        <f t="shared" si="5"/>
        <v>519</v>
      </c>
    </row>
    <row r="59" spans="2:18" s="26" customFormat="1" ht="34.5" customHeight="1" x14ac:dyDescent="0.25">
      <c r="B59" s="14">
        <f t="shared" si="1"/>
        <v>52</v>
      </c>
      <c r="C59" s="34">
        <v>45877</v>
      </c>
      <c r="D59" s="24" t="s">
        <v>9</v>
      </c>
      <c r="E59" s="24" t="s">
        <v>9</v>
      </c>
      <c r="F59" s="24" t="s">
        <v>232</v>
      </c>
      <c r="G59" s="24" t="s">
        <v>448</v>
      </c>
      <c r="H59" s="24" t="s">
        <v>259</v>
      </c>
      <c r="I59" s="24" t="s">
        <v>447</v>
      </c>
      <c r="J59" s="24" t="s">
        <v>170</v>
      </c>
      <c r="K59" s="24" t="s">
        <v>227</v>
      </c>
      <c r="L59" s="24" t="s">
        <v>226</v>
      </c>
      <c r="M59" s="31">
        <v>214</v>
      </c>
      <c r="N59" s="33">
        <v>288.5</v>
      </c>
      <c r="O59" s="32">
        <f t="shared" si="3"/>
        <v>61739</v>
      </c>
      <c r="P59" s="24" t="s">
        <v>225</v>
      </c>
      <c r="Q59" s="24" t="s">
        <v>0</v>
      </c>
      <c r="R59" s="31">
        <f t="shared" si="5"/>
        <v>642</v>
      </c>
    </row>
    <row r="60" spans="2:18" s="26" customFormat="1" ht="34.5" customHeight="1" x14ac:dyDescent="0.25">
      <c r="B60" s="14">
        <f t="shared" si="1"/>
        <v>53</v>
      </c>
      <c r="C60" s="34">
        <v>45877</v>
      </c>
      <c r="D60" s="24" t="s">
        <v>25</v>
      </c>
      <c r="E60" s="24" t="s">
        <v>25</v>
      </c>
      <c r="F60" s="24" t="s">
        <v>232</v>
      </c>
      <c r="G60" s="24" t="s">
        <v>446</v>
      </c>
      <c r="H60" s="24" t="s">
        <v>259</v>
      </c>
      <c r="I60" s="24" t="s">
        <v>445</v>
      </c>
      <c r="J60" s="24" t="s">
        <v>444</v>
      </c>
      <c r="K60" s="24" t="s">
        <v>227</v>
      </c>
      <c r="L60" s="24" t="s">
        <v>226</v>
      </c>
      <c r="M60" s="31">
        <v>180</v>
      </c>
      <c r="N60" s="33">
        <v>288.5</v>
      </c>
      <c r="O60" s="32">
        <f t="shared" si="3"/>
        <v>51930</v>
      </c>
      <c r="P60" s="24" t="s">
        <v>225</v>
      </c>
      <c r="Q60" s="24" t="s">
        <v>0</v>
      </c>
      <c r="R60" s="31">
        <f t="shared" si="5"/>
        <v>540</v>
      </c>
    </row>
    <row r="61" spans="2:18" s="26" customFormat="1" ht="34.5" customHeight="1" x14ac:dyDescent="0.25">
      <c r="B61" s="14">
        <f t="shared" si="1"/>
        <v>54</v>
      </c>
      <c r="C61" s="34">
        <v>45877</v>
      </c>
      <c r="D61" s="24" t="s">
        <v>24</v>
      </c>
      <c r="E61" s="24" t="s">
        <v>24</v>
      </c>
      <c r="F61" s="24" t="s">
        <v>232</v>
      </c>
      <c r="G61" s="24" t="s">
        <v>443</v>
      </c>
      <c r="H61" s="24" t="s">
        <v>259</v>
      </c>
      <c r="I61" s="24" t="s">
        <v>442</v>
      </c>
      <c r="J61" s="24" t="s">
        <v>169</v>
      </c>
      <c r="K61" s="24" t="s">
        <v>227</v>
      </c>
      <c r="L61" s="24" t="s">
        <v>226</v>
      </c>
      <c r="M61" s="31">
        <v>290</v>
      </c>
      <c r="N61" s="33">
        <v>288.5</v>
      </c>
      <c r="O61" s="32">
        <f t="shared" si="3"/>
        <v>83665</v>
      </c>
      <c r="P61" s="24" t="s">
        <v>225</v>
      </c>
      <c r="Q61" s="24" t="s">
        <v>0</v>
      </c>
      <c r="R61" s="31">
        <f t="shared" si="5"/>
        <v>870</v>
      </c>
    </row>
    <row r="62" spans="2:18" s="26" customFormat="1" ht="34.5" customHeight="1" x14ac:dyDescent="0.25">
      <c r="B62" s="14">
        <f t="shared" si="1"/>
        <v>55</v>
      </c>
      <c r="C62" s="34">
        <v>45877</v>
      </c>
      <c r="D62" s="24" t="s">
        <v>19</v>
      </c>
      <c r="E62" s="24" t="s">
        <v>19</v>
      </c>
      <c r="F62" s="24" t="s">
        <v>232</v>
      </c>
      <c r="G62" s="24" t="s">
        <v>441</v>
      </c>
      <c r="H62" s="24" t="s">
        <v>259</v>
      </c>
      <c r="I62" s="24" t="s">
        <v>440</v>
      </c>
      <c r="J62" s="24" t="s">
        <v>168</v>
      </c>
      <c r="K62" s="24" t="s">
        <v>227</v>
      </c>
      <c r="L62" s="24" t="s">
        <v>226</v>
      </c>
      <c r="M62" s="31">
        <v>180</v>
      </c>
      <c r="N62" s="33">
        <v>288.5</v>
      </c>
      <c r="O62" s="32">
        <f t="shared" si="3"/>
        <v>51930</v>
      </c>
      <c r="P62" s="24" t="s">
        <v>225</v>
      </c>
      <c r="Q62" s="24" t="s">
        <v>0</v>
      </c>
      <c r="R62" s="31">
        <f t="shared" si="5"/>
        <v>540</v>
      </c>
    </row>
    <row r="63" spans="2:18" s="26" customFormat="1" ht="34.5" customHeight="1" x14ac:dyDescent="0.25">
      <c r="B63" s="14">
        <f t="shared" si="1"/>
        <v>56</v>
      </c>
      <c r="C63" s="34">
        <v>45880</v>
      </c>
      <c r="D63" s="24" t="s">
        <v>5</v>
      </c>
      <c r="E63" s="24" t="s">
        <v>439</v>
      </c>
      <c r="F63" s="24" t="s">
        <v>438</v>
      </c>
      <c r="G63" s="24" t="s">
        <v>437</v>
      </c>
      <c r="H63" s="24" t="s">
        <v>27</v>
      </c>
      <c r="I63" s="24" t="s">
        <v>436</v>
      </c>
      <c r="J63" s="24" t="s">
        <v>167</v>
      </c>
      <c r="K63" s="24" t="s">
        <v>92</v>
      </c>
      <c r="L63" s="24" t="s">
        <v>39</v>
      </c>
      <c r="M63" s="31">
        <v>150</v>
      </c>
      <c r="N63" s="33">
        <v>1125</v>
      </c>
      <c r="O63" s="32">
        <f t="shared" si="3"/>
        <v>168750</v>
      </c>
      <c r="P63" s="24" t="s">
        <v>91</v>
      </c>
      <c r="Q63" s="24" t="s">
        <v>0</v>
      </c>
      <c r="R63" s="31">
        <f>M63*5</f>
        <v>750</v>
      </c>
    </row>
    <row r="64" spans="2:18" s="26" customFormat="1" ht="34.5" customHeight="1" x14ac:dyDescent="0.25">
      <c r="B64" s="14">
        <f t="shared" si="1"/>
        <v>57</v>
      </c>
      <c r="C64" s="34">
        <v>45880</v>
      </c>
      <c r="D64" s="24" t="s">
        <v>18</v>
      </c>
      <c r="E64" s="24" t="s">
        <v>207</v>
      </c>
      <c r="F64" s="24" t="s">
        <v>207</v>
      </c>
      <c r="G64" s="24" t="s">
        <v>435</v>
      </c>
      <c r="H64" s="24" t="s">
        <v>4</v>
      </c>
      <c r="I64" s="24" t="s">
        <v>434</v>
      </c>
      <c r="J64" s="24" t="s">
        <v>166</v>
      </c>
      <c r="K64" s="24" t="s">
        <v>100</v>
      </c>
      <c r="L64" s="24" t="s">
        <v>66</v>
      </c>
      <c r="M64" s="31">
        <v>50</v>
      </c>
      <c r="N64" s="33">
        <v>111.36</v>
      </c>
      <c r="O64" s="32">
        <f t="shared" si="3"/>
        <v>5568</v>
      </c>
      <c r="P64" s="24" t="s">
        <v>96</v>
      </c>
      <c r="Q64" s="24" t="s">
        <v>0</v>
      </c>
      <c r="R64" s="31">
        <f t="shared" ref="R64:R69" si="6">M64</f>
        <v>50</v>
      </c>
    </row>
    <row r="65" spans="1:18" x14ac:dyDescent="0.25">
      <c r="B65" s="14">
        <f t="shared" si="1"/>
        <v>58</v>
      </c>
      <c r="C65" s="34">
        <v>45880</v>
      </c>
      <c r="D65" s="24" t="s">
        <v>18</v>
      </c>
      <c r="E65" s="24" t="s">
        <v>207</v>
      </c>
      <c r="F65" s="24" t="s">
        <v>207</v>
      </c>
      <c r="G65" s="24" t="s">
        <v>435</v>
      </c>
      <c r="H65" s="24" t="s">
        <v>4</v>
      </c>
      <c r="I65" s="24" t="s">
        <v>434</v>
      </c>
      <c r="J65" s="24" t="s">
        <v>166</v>
      </c>
      <c r="K65" s="24" t="s">
        <v>215</v>
      </c>
      <c r="L65" s="24" t="s">
        <v>66</v>
      </c>
      <c r="M65" s="31">
        <v>50</v>
      </c>
      <c r="N65" s="33">
        <v>135.19</v>
      </c>
      <c r="O65" s="32">
        <f t="shared" si="3"/>
        <v>6759.5</v>
      </c>
      <c r="P65" s="24" t="s">
        <v>96</v>
      </c>
      <c r="Q65" s="24" t="s">
        <v>0</v>
      </c>
      <c r="R65" s="31">
        <f t="shared" si="6"/>
        <v>50</v>
      </c>
    </row>
    <row r="66" spans="1:18" x14ac:dyDescent="0.25">
      <c r="B66" s="14">
        <f t="shared" si="1"/>
        <v>59</v>
      </c>
      <c r="C66" s="34">
        <v>45880</v>
      </c>
      <c r="D66" s="24" t="s">
        <v>18</v>
      </c>
      <c r="E66" s="24" t="s">
        <v>207</v>
      </c>
      <c r="F66" s="24" t="s">
        <v>207</v>
      </c>
      <c r="G66" s="24" t="s">
        <v>435</v>
      </c>
      <c r="H66" s="24" t="s">
        <v>4</v>
      </c>
      <c r="I66" s="24" t="s">
        <v>434</v>
      </c>
      <c r="J66" s="24" t="s">
        <v>166</v>
      </c>
      <c r="K66" s="24" t="s">
        <v>99</v>
      </c>
      <c r="L66" s="24" t="s">
        <v>66</v>
      </c>
      <c r="M66" s="31">
        <v>50</v>
      </c>
      <c r="N66" s="33">
        <v>41.03</v>
      </c>
      <c r="O66" s="32">
        <f t="shared" si="3"/>
        <v>2051.5</v>
      </c>
      <c r="P66" s="24" t="s">
        <v>96</v>
      </c>
      <c r="Q66" s="24" t="s">
        <v>0</v>
      </c>
      <c r="R66" s="31">
        <f t="shared" si="6"/>
        <v>50</v>
      </c>
    </row>
    <row r="67" spans="1:18" x14ac:dyDescent="0.25">
      <c r="B67" s="14">
        <f t="shared" si="1"/>
        <v>60</v>
      </c>
      <c r="C67" s="34">
        <v>45880</v>
      </c>
      <c r="D67" s="24" t="s">
        <v>18</v>
      </c>
      <c r="E67" s="24" t="s">
        <v>207</v>
      </c>
      <c r="F67" s="24" t="s">
        <v>207</v>
      </c>
      <c r="G67" s="24" t="s">
        <v>435</v>
      </c>
      <c r="H67" s="24" t="s">
        <v>4</v>
      </c>
      <c r="I67" s="24" t="s">
        <v>434</v>
      </c>
      <c r="J67" s="24" t="s">
        <v>166</v>
      </c>
      <c r="K67" s="24" t="s">
        <v>98</v>
      </c>
      <c r="L67" s="24" t="s">
        <v>66</v>
      </c>
      <c r="M67" s="31">
        <v>50</v>
      </c>
      <c r="N67" s="33">
        <v>64.72</v>
      </c>
      <c r="O67" s="32">
        <f t="shared" si="3"/>
        <v>3236</v>
      </c>
      <c r="P67" s="24" t="s">
        <v>96</v>
      </c>
      <c r="Q67" s="24" t="s">
        <v>0</v>
      </c>
      <c r="R67" s="31">
        <f t="shared" si="6"/>
        <v>50</v>
      </c>
    </row>
    <row r="68" spans="1:18" x14ac:dyDescent="0.25">
      <c r="B68" s="14">
        <f t="shared" si="1"/>
        <v>61</v>
      </c>
      <c r="C68" s="34">
        <v>45880</v>
      </c>
      <c r="D68" s="24" t="s">
        <v>18</v>
      </c>
      <c r="E68" s="24" t="s">
        <v>207</v>
      </c>
      <c r="F68" s="24" t="s">
        <v>207</v>
      </c>
      <c r="G68" s="24" t="s">
        <v>435</v>
      </c>
      <c r="H68" s="24" t="s">
        <v>4</v>
      </c>
      <c r="I68" s="24" t="s">
        <v>434</v>
      </c>
      <c r="J68" s="24" t="s">
        <v>166</v>
      </c>
      <c r="K68" s="24" t="s">
        <v>186</v>
      </c>
      <c r="L68" s="24" t="s">
        <v>66</v>
      </c>
      <c r="M68" s="31">
        <v>50</v>
      </c>
      <c r="N68" s="33">
        <v>67.540000000000006</v>
      </c>
      <c r="O68" s="32">
        <f t="shared" si="3"/>
        <v>3377.0000000000005</v>
      </c>
      <c r="P68" s="24" t="s">
        <v>96</v>
      </c>
      <c r="Q68" s="24" t="s">
        <v>0</v>
      </c>
      <c r="R68" s="31">
        <f t="shared" si="6"/>
        <v>50</v>
      </c>
    </row>
    <row r="69" spans="1:18" ht="34.5" customHeight="1" x14ac:dyDescent="0.25">
      <c r="B69" s="14">
        <f t="shared" si="1"/>
        <v>62</v>
      </c>
      <c r="C69" s="34">
        <v>45877</v>
      </c>
      <c r="D69" s="24" t="s">
        <v>26</v>
      </c>
      <c r="E69" s="24" t="s">
        <v>48</v>
      </c>
      <c r="F69" s="24" t="s">
        <v>48</v>
      </c>
      <c r="G69" s="24" t="s">
        <v>433</v>
      </c>
      <c r="H69" s="24" t="s">
        <v>4</v>
      </c>
      <c r="I69" s="24" t="s">
        <v>432</v>
      </c>
      <c r="J69" s="24" t="s">
        <v>108</v>
      </c>
      <c r="K69" s="24" t="s">
        <v>45</v>
      </c>
      <c r="L69" s="24" t="s">
        <v>44</v>
      </c>
      <c r="M69" s="31">
        <v>1500</v>
      </c>
      <c r="N69" s="33">
        <v>2548</v>
      </c>
      <c r="O69" s="32">
        <f t="shared" si="3"/>
        <v>3822000</v>
      </c>
      <c r="P69" s="24" t="s">
        <v>84</v>
      </c>
      <c r="Q69" s="24" t="s">
        <v>1</v>
      </c>
      <c r="R69" s="31">
        <f t="shared" si="6"/>
        <v>1500</v>
      </c>
    </row>
    <row r="70" spans="1:18" s="26" customFormat="1" ht="34.5" customHeight="1" x14ac:dyDescent="0.25">
      <c r="B70" s="14">
        <f t="shared" si="1"/>
        <v>63</v>
      </c>
      <c r="C70" s="34">
        <v>45881</v>
      </c>
      <c r="D70" s="24" t="s">
        <v>22</v>
      </c>
      <c r="E70" s="24" t="s">
        <v>22</v>
      </c>
      <c r="F70" s="24" t="s">
        <v>232</v>
      </c>
      <c r="G70" s="24" t="s">
        <v>431</v>
      </c>
      <c r="H70" s="24" t="s">
        <v>259</v>
      </c>
      <c r="I70" s="24" t="s">
        <v>430</v>
      </c>
      <c r="J70" s="24" t="s">
        <v>165</v>
      </c>
      <c r="K70" s="24" t="s">
        <v>227</v>
      </c>
      <c r="L70" s="24" t="s">
        <v>226</v>
      </c>
      <c r="M70" s="31">
        <v>162</v>
      </c>
      <c r="N70" s="33">
        <v>288.5</v>
      </c>
      <c r="O70" s="32">
        <f t="shared" si="3"/>
        <v>46737</v>
      </c>
      <c r="P70" s="24" t="s">
        <v>225</v>
      </c>
      <c r="Q70" s="24" t="s">
        <v>0</v>
      </c>
      <c r="R70" s="31">
        <f>M70*3</f>
        <v>486</v>
      </c>
    </row>
    <row r="71" spans="1:18" s="26" customFormat="1" ht="34.5" customHeight="1" x14ac:dyDescent="0.25">
      <c r="B71" s="14">
        <f t="shared" si="1"/>
        <v>64</v>
      </c>
      <c r="C71" s="34">
        <v>45881</v>
      </c>
      <c r="D71" s="24" t="s">
        <v>23</v>
      </c>
      <c r="E71" s="24" t="s">
        <v>23</v>
      </c>
      <c r="F71" s="24" t="s">
        <v>232</v>
      </c>
      <c r="G71" s="24" t="s">
        <v>429</v>
      </c>
      <c r="H71" s="24" t="s">
        <v>259</v>
      </c>
      <c r="I71" s="24" t="s">
        <v>428</v>
      </c>
      <c r="J71" s="24" t="s">
        <v>427</v>
      </c>
      <c r="K71" s="24" t="s">
        <v>227</v>
      </c>
      <c r="L71" s="24" t="s">
        <v>226</v>
      </c>
      <c r="M71" s="31">
        <v>221</v>
      </c>
      <c r="N71" s="33">
        <v>288.5</v>
      </c>
      <c r="O71" s="32">
        <f t="shared" si="3"/>
        <v>63758.5</v>
      </c>
      <c r="P71" s="24" t="s">
        <v>225</v>
      </c>
      <c r="Q71" s="24" t="s">
        <v>0</v>
      </c>
      <c r="R71" s="31">
        <f>M71*3</f>
        <v>663</v>
      </c>
    </row>
    <row r="72" spans="1:18" ht="34.5" customHeight="1" x14ac:dyDescent="0.25">
      <c r="B72" s="14">
        <f t="shared" si="1"/>
        <v>65</v>
      </c>
      <c r="C72" s="13">
        <v>45881</v>
      </c>
      <c r="D72" s="24" t="s">
        <v>53</v>
      </c>
      <c r="E72" s="24" t="s">
        <v>407</v>
      </c>
      <c r="F72" s="24" t="s">
        <v>426</v>
      </c>
      <c r="G72" s="24" t="s">
        <v>425</v>
      </c>
      <c r="H72" s="24" t="s">
        <v>27</v>
      </c>
      <c r="I72" s="24" t="s">
        <v>424</v>
      </c>
      <c r="J72" s="24" t="s">
        <v>423</v>
      </c>
      <c r="K72" s="24" t="s">
        <v>83</v>
      </c>
      <c r="L72" s="24" t="s">
        <v>82</v>
      </c>
      <c r="M72" s="10">
        <v>25</v>
      </c>
      <c r="N72" s="12">
        <v>1635</v>
      </c>
      <c r="O72" s="11">
        <f t="shared" ref="O72:O103" si="7">+M72*N72</f>
        <v>40875</v>
      </c>
      <c r="P72" s="24" t="s">
        <v>81</v>
      </c>
      <c r="Q72" s="24" t="s">
        <v>1</v>
      </c>
      <c r="R72" s="10">
        <f>M72</f>
        <v>25</v>
      </c>
    </row>
    <row r="73" spans="1:18" ht="34.5" customHeight="1" x14ac:dyDescent="0.25">
      <c r="B73" s="14">
        <f t="shared" si="1"/>
        <v>66</v>
      </c>
      <c r="C73" s="13">
        <v>45881</v>
      </c>
      <c r="D73" s="24" t="s">
        <v>53</v>
      </c>
      <c r="E73" s="24" t="s">
        <v>407</v>
      </c>
      <c r="F73" s="24" t="s">
        <v>422</v>
      </c>
      <c r="G73" s="24" t="s">
        <v>421</v>
      </c>
      <c r="H73" s="24" t="s">
        <v>27</v>
      </c>
      <c r="I73" s="24" t="s">
        <v>420</v>
      </c>
      <c r="J73" s="24" t="s">
        <v>419</v>
      </c>
      <c r="K73" s="24" t="s">
        <v>83</v>
      </c>
      <c r="L73" s="24" t="s">
        <v>82</v>
      </c>
      <c r="M73" s="10">
        <v>25</v>
      </c>
      <c r="N73" s="12">
        <v>1635</v>
      </c>
      <c r="O73" s="11">
        <f t="shared" si="7"/>
        <v>40875</v>
      </c>
      <c r="P73" s="24" t="s">
        <v>81</v>
      </c>
      <c r="Q73" s="24" t="s">
        <v>1</v>
      </c>
      <c r="R73" s="10">
        <f>M73</f>
        <v>25</v>
      </c>
    </row>
    <row r="74" spans="1:18" s="4" customFormat="1" ht="34.5" customHeight="1" x14ac:dyDescent="0.25">
      <c r="B74" s="14">
        <f t="shared" ref="B74:B137" si="8">+B73+1</f>
        <v>67</v>
      </c>
      <c r="C74" s="13">
        <v>45881</v>
      </c>
      <c r="D74" s="24" t="s">
        <v>18</v>
      </c>
      <c r="E74" s="24" t="s">
        <v>49</v>
      </c>
      <c r="F74" s="24" t="s">
        <v>418</v>
      </c>
      <c r="G74" s="24" t="s">
        <v>417</v>
      </c>
      <c r="H74" s="24" t="s">
        <v>221</v>
      </c>
      <c r="I74" s="24" t="s">
        <v>416</v>
      </c>
      <c r="J74" s="24" t="s">
        <v>208</v>
      </c>
      <c r="K74" s="24" t="s">
        <v>105</v>
      </c>
      <c r="L74" s="24" t="s">
        <v>87</v>
      </c>
      <c r="M74" s="10">
        <v>25</v>
      </c>
      <c r="N74" s="12">
        <v>210</v>
      </c>
      <c r="O74" s="11">
        <f t="shared" si="7"/>
        <v>5250</v>
      </c>
      <c r="P74" s="24" t="s">
        <v>95</v>
      </c>
      <c r="Q74" s="24" t="s">
        <v>6</v>
      </c>
      <c r="R74" s="10">
        <f>+M74*8</f>
        <v>200</v>
      </c>
    </row>
    <row r="75" spans="1:18" s="4" customFormat="1" ht="34.5" customHeight="1" x14ac:dyDescent="0.25">
      <c r="B75" s="14">
        <f t="shared" si="8"/>
        <v>68</v>
      </c>
      <c r="C75" s="13">
        <v>45881</v>
      </c>
      <c r="D75" s="24" t="s">
        <v>18</v>
      </c>
      <c r="E75" s="24" t="s">
        <v>49</v>
      </c>
      <c r="F75" s="24" t="s">
        <v>414</v>
      </c>
      <c r="G75" s="24" t="s">
        <v>413</v>
      </c>
      <c r="H75" s="24" t="s">
        <v>164</v>
      </c>
      <c r="I75" s="24" t="s">
        <v>412</v>
      </c>
      <c r="J75" s="24" t="s">
        <v>415</v>
      </c>
      <c r="K75" s="24" t="s">
        <v>105</v>
      </c>
      <c r="L75" s="24" t="s">
        <v>87</v>
      </c>
      <c r="M75" s="10">
        <v>25</v>
      </c>
      <c r="N75" s="12">
        <v>210</v>
      </c>
      <c r="O75" s="11">
        <f t="shared" si="7"/>
        <v>5250</v>
      </c>
      <c r="P75" s="24" t="s">
        <v>95</v>
      </c>
      <c r="Q75" s="24" t="s">
        <v>6</v>
      </c>
      <c r="R75" s="10">
        <f>+M75*8</f>
        <v>200</v>
      </c>
    </row>
    <row r="76" spans="1:18" ht="34.5" customHeight="1" x14ac:dyDescent="0.25">
      <c r="A76" s="26"/>
      <c r="B76" s="14">
        <f t="shared" si="8"/>
        <v>69</v>
      </c>
      <c r="C76" s="13">
        <v>45883</v>
      </c>
      <c r="D76" s="24" t="s">
        <v>9</v>
      </c>
      <c r="E76" s="24" t="s">
        <v>9</v>
      </c>
      <c r="F76" s="24" t="s">
        <v>132</v>
      </c>
      <c r="G76" s="24" t="s">
        <v>409</v>
      </c>
      <c r="H76" s="24" t="s">
        <v>390</v>
      </c>
      <c r="I76" s="24" t="s">
        <v>389</v>
      </c>
      <c r="J76" s="24" t="s">
        <v>411</v>
      </c>
      <c r="K76" s="24" t="s">
        <v>104</v>
      </c>
      <c r="L76" s="24" t="s">
        <v>103</v>
      </c>
      <c r="M76" s="10">
        <v>700</v>
      </c>
      <c r="N76" s="12">
        <v>176.7</v>
      </c>
      <c r="O76" s="11">
        <f t="shared" si="7"/>
        <v>123689.99999999999</v>
      </c>
      <c r="P76" s="24" t="s">
        <v>102</v>
      </c>
      <c r="Q76" s="24" t="s">
        <v>6</v>
      </c>
      <c r="R76" s="10">
        <f t="shared" ref="R76:R83" si="9">M76</f>
        <v>700</v>
      </c>
    </row>
    <row r="77" spans="1:18" s="26" customFormat="1" ht="34.5" customHeight="1" x14ac:dyDescent="0.25">
      <c r="B77" s="14">
        <f t="shared" si="8"/>
        <v>70</v>
      </c>
      <c r="C77" s="13">
        <v>45881</v>
      </c>
      <c r="D77" s="24" t="s">
        <v>22</v>
      </c>
      <c r="E77" s="24" t="s">
        <v>189</v>
      </c>
      <c r="F77" s="24" t="s">
        <v>189</v>
      </c>
      <c r="G77" s="24" t="s">
        <v>188</v>
      </c>
      <c r="H77" s="24" t="s">
        <v>4</v>
      </c>
      <c r="I77" s="24" t="s">
        <v>187</v>
      </c>
      <c r="J77" s="24" t="s">
        <v>410</v>
      </c>
      <c r="K77" s="24" t="s">
        <v>176</v>
      </c>
      <c r="L77" s="24" t="s">
        <v>175</v>
      </c>
      <c r="M77" s="10">
        <v>1000</v>
      </c>
      <c r="N77" s="12">
        <v>282</v>
      </c>
      <c r="O77" s="11">
        <f t="shared" si="7"/>
        <v>282000</v>
      </c>
      <c r="P77" s="24" t="s">
        <v>174</v>
      </c>
      <c r="Q77" s="24" t="s">
        <v>0</v>
      </c>
      <c r="R77" s="10">
        <f t="shared" si="9"/>
        <v>1000</v>
      </c>
    </row>
    <row r="78" spans="1:18" s="26" customFormat="1" ht="34.5" customHeight="1" x14ac:dyDescent="0.25">
      <c r="B78" s="14">
        <f t="shared" si="8"/>
        <v>71</v>
      </c>
      <c r="C78" s="13">
        <v>45883</v>
      </c>
      <c r="D78" s="24" t="s">
        <v>9</v>
      </c>
      <c r="E78" s="24" t="s">
        <v>9</v>
      </c>
      <c r="F78" s="24" t="s">
        <v>132</v>
      </c>
      <c r="G78" s="24" t="s">
        <v>409</v>
      </c>
      <c r="H78" s="24" t="s">
        <v>390</v>
      </c>
      <c r="I78" s="24" t="s">
        <v>389</v>
      </c>
      <c r="J78" s="24" t="s">
        <v>408</v>
      </c>
      <c r="K78" s="24" t="s">
        <v>176</v>
      </c>
      <c r="L78" s="24" t="s">
        <v>175</v>
      </c>
      <c r="M78" s="10">
        <v>105</v>
      </c>
      <c r="N78" s="12">
        <v>282</v>
      </c>
      <c r="O78" s="11">
        <f t="shared" si="7"/>
        <v>29610</v>
      </c>
      <c r="P78" s="24" t="s">
        <v>174</v>
      </c>
      <c r="Q78" s="24" t="s">
        <v>0</v>
      </c>
      <c r="R78" s="10">
        <f t="shared" si="9"/>
        <v>105</v>
      </c>
    </row>
    <row r="79" spans="1:18" ht="34.5" customHeight="1" x14ac:dyDescent="0.25">
      <c r="B79" s="14">
        <f t="shared" si="8"/>
        <v>72</v>
      </c>
      <c r="C79" s="13">
        <v>45881</v>
      </c>
      <c r="D79" s="24" t="s">
        <v>53</v>
      </c>
      <c r="E79" s="24" t="s">
        <v>407</v>
      </c>
      <c r="F79" s="24" t="s">
        <v>406</v>
      </c>
      <c r="G79" s="24" t="s">
        <v>405</v>
      </c>
      <c r="H79" s="24" t="s">
        <v>185</v>
      </c>
      <c r="I79" s="24" t="s">
        <v>404</v>
      </c>
      <c r="J79" s="24" t="s">
        <v>403</v>
      </c>
      <c r="K79" s="24" t="s">
        <v>83</v>
      </c>
      <c r="L79" s="24" t="s">
        <v>82</v>
      </c>
      <c r="M79" s="10">
        <v>30</v>
      </c>
      <c r="N79" s="12">
        <v>1635</v>
      </c>
      <c r="O79" s="11">
        <f t="shared" si="7"/>
        <v>49050</v>
      </c>
      <c r="P79" s="24" t="s">
        <v>81</v>
      </c>
      <c r="Q79" s="24" t="s">
        <v>1</v>
      </c>
      <c r="R79" s="10">
        <f t="shared" si="9"/>
        <v>30</v>
      </c>
    </row>
    <row r="80" spans="1:18" ht="34.5" customHeight="1" x14ac:dyDescent="0.25">
      <c r="B80" s="14">
        <f t="shared" si="8"/>
        <v>73</v>
      </c>
      <c r="C80" s="13">
        <v>45882</v>
      </c>
      <c r="D80" s="24" t="s">
        <v>53</v>
      </c>
      <c r="E80" s="24" t="s">
        <v>402</v>
      </c>
      <c r="F80" s="24" t="s">
        <v>402</v>
      </c>
      <c r="G80" s="24" t="s">
        <v>401</v>
      </c>
      <c r="H80" s="24" t="s">
        <v>400</v>
      </c>
      <c r="I80" s="24" t="s">
        <v>399</v>
      </c>
      <c r="J80" s="24" t="s">
        <v>398</v>
      </c>
      <c r="K80" s="24" t="s">
        <v>83</v>
      </c>
      <c r="L80" s="24" t="s">
        <v>82</v>
      </c>
      <c r="M80" s="10">
        <v>50</v>
      </c>
      <c r="N80" s="12">
        <v>1635</v>
      </c>
      <c r="O80" s="11">
        <f t="shared" si="7"/>
        <v>81750</v>
      </c>
      <c r="P80" s="24" t="s">
        <v>81</v>
      </c>
      <c r="Q80" s="24" t="s">
        <v>1</v>
      </c>
      <c r="R80" s="10">
        <f t="shared" si="9"/>
        <v>50</v>
      </c>
    </row>
    <row r="81" spans="1:18" ht="34.5" customHeight="1" x14ac:dyDescent="0.25">
      <c r="B81" s="14">
        <f t="shared" si="8"/>
        <v>74</v>
      </c>
      <c r="C81" s="13">
        <v>45882</v>
      </c>
      <c r="D81" s="24" t="s">
        <v>53</v>
      </c>
      <c r="E81" s="24" t="s">
        <v>377</v>
      </c>
      <c r="F81" s="24" t="s">
        <v>275</v>
      </c>
      <c r="G81" s="24" t="s">
        <v>397</v>
      </c>
      <c r="H81" s="24" t="s">
        <v>27</v>
      </c>
      <c r="I81" s="24" t="s">
        <v>396</v>
      </c>
      <c r="J81" s="24" t="s">
        <v>395</v>
      </c>
      <c r="K81" s="24" t="s">
        <v>83</v>
      </c>
      <c r="L81" s="24" t="s">
        <v>82</v>
      </c>
      <c r="M81" s="10">
        <v>50</v>
      </c>
      <c r="N81" s="12">
        <v>1635</v>
      </c>
      <c r="O81" s="11">
        <f t="shared" si="7"/>
        <v>81750</v>
      </c>
      <c r="P81" s="24" t="s">
        <v>81</v>
      </c>
      <c r="Q81" s="24" t="s">
        <v>1</v>
      </c>
      <c r="R81" s="10">
        <f t="shared" si="9"/>
        <v>50</v>
      </c>
    </row>
    <row r="82" spans="1:18" ht="34.5" customHeight="1" x14ac:dyDescent="0.25">
      <c r="B82" s="14">
        <f t="shared" si="8"/>
        <v>75</v>
      </c>
      <c r="C82" s="13">
        <v>45882</v>
      </c>
      <c r="D82" s="24" t="s">
        <v>53</v>
      </c>
      <c r="E82" s="24" t="s">
        <v>54</v>
      </c>
      <c r="F82" s="24" t="s">
        <v>394</v>
      </c>
      <c r="G82" s="24" t="s">
        <v>393</v>
      </c>
      <c r="H82" s="24" t="s">
        <v>20</v>
      </c>
      <c r="I82" s="24" t="s">
        <v>392</v>
      </c>
      <c r="J82" s="24" t="s">
        <v>206</v>
      </c>
      <c r="K82" s="24" t="s">
        <v>83</v>
      </c>
      <c r="L82" s="24" t="s">
        <v>82</v>
      </c>
      <c r="M82" s="10">
        <v>50</v>
      </c>
      <c r="N82" s="12">
        <v>1635</v>
      </c>
      <c r="O82" s="11">
        <f t="shared" si="7"/>
        <v>81750</v>
      </c>
      <c r="P82" s="24" t="s">
        <v>81</v>
      </c>
      <c r="Q82" s="24" t="s">
        <v>1</v>
      </c>
      <c r="R82" s="10">
        <f t="shared" si="9"/>
        <v>50</v>
      </c>
    </row>
    <row r="83" spans="1:18" ht="34.5" customHeight="1" x14ac:dyDescent="0.25">
      <c r="B83" s="14">
        <f t="shared" si="8"/>
        <v>76</v>
      </c>
      <c r="C83" s="13">
        <v>45883</v>
      </c>
      <c r="D83" s="24" t="s">
        <v>9</v>
      </c>
      <c r="E83" s="24" t="s">
        <v>9</v>
      </c>
      <c r="F83" s="24" t="s">
        <v>132</v>
      </c>
      <c r="G83" s="24" t="s">
        <v>391</v>
      </c>
      <c r="H83" s="24" t="s">
        <v>390</v>
      </c>
      <c r="I83" s="24" t="s">
        <v>389</v>
      </c>
      <c r="J83" s="24" t="s">
        <v>205</v>
      </c>
      <c r="K83" s="24" t="s">
        <v>83</v>
      </c>
      <c r="L83" s="24" t="s">
        <v>82</v>
      </c>
      <c r="M83" s="10">
        <v>200</v>
      </c>
      <c r="N83" s="12">
        <v>1635</v>
      </c>
      <c r="O83" s="11">
        <f t="shared" si="7"/>
        <v>327000</v>
      </c>
      <c r="P83" s="24" t="s">
        <v>81</v>
      </c>
      <c r="Q83" s="24" t="s">
        <v>1</v>
      </c>
      <c r="R83" s="10">
        <f t="shared" si="9"/>
        <v>200</v>
      </c>
    </row>
    <row r="84" spans="1:18" ht="34.5" customHeight="1" x14ac:dyDescent="0.25">
      <c r="A84" s="26"/>
      <c r="B84" s="14">
        <f t="shared" si="8"/>
        <v>77</v>
      </c>
      <c r="C84" s="13">
        <v>45887</v>
      </c>
      <c r="D84" s="24" t="s">
        <v>53</v>
      </c>
      <c r="E84" s="24" t="s">
        <v>377</v>
      </c>
      <c r="F84" s="24" t="s">
        <v>27</v>
      </c>
      <c r="G84" s="24" t="s">
        <v>388</v>
      </c>
      <c r="H84" s="24" t="s">
        <v>27</v>
      </c>
      <c r="I84" s="24" t="s">
        <v>387</v>
      </c>
      <c r="J84" s="24" t="s">
        <v>204</v>
      </c>
      <c r="K84" s="24" t="s">
        <v>76</v>
      </c>
      <c r="L84" s="24" t="s">
        <v>59</v>
      </c>
      <c r="M84" s="10">
        <v>75</v>
      </c>
      <c r="N84" s="12">
        <v>405</v>
      </c>
      <c r="O84" s="11">
        <f t="shared" si="7"/>
        <v>30375</v>
      </c>
      <c r="P84" s="24" t="s">
        <v>77</v>
      </c>
      <c r="Q84" s="24" t="s">
        <v>1</v>
      </c>
      <c r="R84" s="10">
        <f>+M84</f>
        <v>75</v>
      </c>
    </row>
    <row r="85" spans="1:18" ht="34.5" x14ac:dyDescent="0.25">
      <c r="B85" s="14">
        <f t="shared" si="8"/>
        <v>78</v>
      </c>
      <c r="C85" s="34">
        <v>45887</v>
      </c>
      <c r="D85" s="24" t="s">
        <v>24</v>
      </c>
      <c r="E85" s="24" t="s">
        <v>386</v>
      </c>
      <c r="F85" s="24" t="s">
        <v>385</v>
      </c>
      <c r="G85" s="24" t="s">
        <v>384</v>
      </c>
      <c r="H85" s="24" t="s">
        <v>20</v>
      </c>
      <c r="I85" s="24" t="s">
        <v>383</v>
      </c>
      <c r="J85" s="24" t="s">
        <v>382</v>
      </c>
      <c r="K85" s="24" t="s">
        <v>50</v>
      </c>
      <c r="L85" s="24" t="s">
        <v>10</v>
      </c>
      <c r="M85" s="31">
        <v>275</v>
      </c>
      <c r="N85" s="33">
        <v>0</v>
      </c>
      <c r="O85" s="32">
        <f t="shared" si="7"/>
        <v>0</v>
      </c>
      <c r="P85" s="24" t="s">
        <v>131</v>
      </c>
      <c r="Q85" s="24" t="s">
        <v>6</v>
      </c>
      <c r="R85" s="31">
        <f>M85/2</f>
        <v>137.5</v>
      </c>
    </row>
    <row r="86" spans="1:18" s="26" customFormat="1" ht="34.5" customHeight="1" x14ac:dyDescent="0.25">
      <c r="B86" s="14">
        <f t="shared" si="8"/>
        <v>79</v>
      </c>
      <c r="C86" s="13">
        <v>45887</v>
      </c>
      <c r="D86" s="24" t="s">
        <v>53</v>
      </c>
      <c r="E86" s="24" t="s">
        <v>377</v>
      </c>
      <c r="F86" s="24" t="s">
        <v>381</v>
      </c>
      <c r="G86" s="24" t="s">
        <v>380</v>
      </c>
      <c r="H86" s="24" t="s">
        <v>27</v>
      </c>
      <c r="I86" s="24" t="s">
        <v>379</v>
      </c>
      <c r="J86" s="24" t="s">
        <v>378</v>
      </c>
      <c r="K86" s="24" t="s">
        <v>184</v>
      </c>
      <c r="L86" s="24" t="s">
        <v>80</v>
      </c>
      <c r="M86" s="10">
        <v>75</v>
      </c>
      <c r="N86" s="12">
        <v>318</v>
      </c>
      <c r="O86" s="11">
        <f t="shared" si="7"/>
        <v>23850</v>
      </c>
      <c r="P86" s="24" t="s">
        <v>79</v>
      </c>
      <c r="Q86" s="24" t="s">
        <v>0</v>
      </c>
      <c r="R86" s="10">
        <f t="shared" ref="R86:R97" si="10">M86</f>
        <v>75</v>
      </c>
    </row>
    <row r="87" spans="1:18" s="26" customFormat="1" ht="34.5" customHeight="1" x14ac:dyDescent="0.25">
      <c r="B87" s="14">
        <f t="shared" si="8"/>
        <v>80</v>
      </c>
      <c r="C87" s="13">
        <v>45887</v>
      </c>
      <c r="D87" s="24" t="s">
        <v>53</v>
      </c>
      <c r="E87" s="24" t="s">
        <v>377</v>
      </c>
      <c r="F87" s="24" t="s">
        <v>142</v>
      </c>
      <c r="G87" s="24" t="s">
        <v>376</v>
      </c>
      <c r="H87" s="24" t="s">
        <v>27</v>
      </c>
      <c r="I87" s="24" t="s">
        <v>375</v>
      </c>
      <c r="J87" s="24" t="s">
        <v>374</v>
      </c>
      <c r="K87" s="24" t="s">
        <v>100</v>
      </c>
      <c r="L87" s="24" t="s">
        <v>66</v>
      </c>
      <c r="M87" s="31">
        <v>50</v>
      </c>
      <c r="N87" s="33">
        <v>111.36</v>
      </c>
      <c r="O87" s="32">
        <f t="shared" si="7"/>
        <v>5568</v>
      </c>
      <c r="P87" s="24" t="s">
        <v>96</v>
      </c>
      <c r="Q87" s="24" t="s">
        <v>0</v>
      </c>
      <c r="R87" s="31">
        <f t="shared" si="10"/>
        <v>50</v>
      </c>
    </row>
    <row r="88" spans="1:18" ht="34.5" x14ac:dyDescent="0.25">
      <c r="B88" s="14">
        <f t="shared" si="8"/>
        <v>81</v>
      </c>
      <c r="C88" s="13">
        <v>45887</v>
      </c>
      <c r="D88" s="24" t="s">
        <v>53</v>
      </c>
      <c r="E88" s="24" t="s">
        <v>377</v>
      </c>
      <c r="F88" s="24" t="s">
        <v>142</v>
      </c>
      <c r="G88" s="24" t="s">
        <v>376</v>
      </c>
      <c r="H88" s="24" t="s">
        <v>27</v>
      </c>
      <c r="I88" s="24" t="s">
        <v>375</v>
      </c>
      <c r="J88" s="24" t="s">
        <v>374</v>
      </c>
      <c r="K88" s="24" t="s">
        <v>215</v>
      </c>
      <c r="L88" s="24" t="s">
        <v>66</v>
      </c>
      <c r="M88" s="31">
        <v>50</v>
      </c>
      <c r="N88" s="33">
        <v>135.19</v>
      </c>
      <c r="O88" s="32">
        <f t="shared" si="7"/>
        <v>6759.5</v>
      </c>
      <c r="P88" s="24" t="s">
        <v>96</v>
      </c>
      <c r="Q88" s="24" t="s">
        <v>0</v>
      </c>
      <c r="R88" s="31">
        <f t="shared" si="10"/>
        <v>50</v>
      </c>
    </row>
    <row r="89" spans="1:18" ht="34.5" x14ac:dyDescent="0.25">
      <c r="B89" s="14">
        <f t="shared" si="8"/>
        <v>82</v>
      </c>
      <c r="C89" s="13">
        <v>45887</v>
      </c>
      <c r="D89" s="24" t="s">
        <v>53</v>
      </c>
      <c r="E89" s="24" t="s">
        <v>377</v>
      </c>
      <c r="F89" s="24" t="s">
        <v>142</v>
      </c>
      <c r="G89" s="24" t="s">
        <v>376</v>
      </c>
      <c r="H89" s="24" t="s">
        <v>27</v>
      </c>
      <c r="I89" s="24" t="s">
        <v>375</v>
      </c>
      <c r="J89" s="24" t="s">
        <v>374</v>
      </c>
      <c r="K89" s="24" t="s">
        <v>99</v>
      </c>
      <c r="L89" s="24" t="s">
        <v>66</v>
      </c>
      <c r="M89" s="31">
        <v>50</v>
      </c>
      <c r="N89" s="33">
        <v>41.03</v>
      </c>
      <c r="O89" s="32">
        <f t="shared" si="7"/>
        <v>2051.5</v>
      </c>
      <c r="P89" s="24" t="s">
        <v>96</v>
      </c>
      <c r="Q89" s="24" t="s">
        <v>0</v>
      </c>
      <c r="R89" s="31">
        <f t="shared" si="10"/>
        <v>50</v>
      </c>
    </row>
    <row r="90" spans="1:18" ht="34.5" x14ac:dyDescent="0.25">
      <c r="B90" s="14">
        <f t="shared" si="8"/>
        <v>83</v>
      </c>
      <c r="C90" s="13">
        <v>45887</v>
      </c>
      <c r="D90" s="24" t="s">
        <v>53</v>
      </c>
      <c r="E90" s="24" t="s">
        <v>377</v>
      </c>
      <c r="F90" s="24" t="s">
        <v>142</v>
      </c>
      <c r="G90" s="24" t="s">
        <v>376</v>
      </c>
      <c r="H90" s="24" t="s">
        <v>27</v>
      </c>
      <c r="I90" s="24" t="s">
        <v>375</v>
      </c>
      <c r="J90" s="24" t="s">
        <v>374</v>
      </c>
      <c r="K90" s="24" t="s">
        <v>98</v>
      </c>
      <c r="L90" s="24" t="s">
        <v>66</v>
      </c>
      <c r="M90" s="31">
        <v>50</v>
      </c>
      <c r="N90" s="33">
        <v>64.72</v>
      </c>
      <c r="O90" s="32">
        <f t="shared" si="7"/>
        <v>3236</v>
      </c>
      <c r="P90" s="24" t="s">
        <v>96</v>
      </c>
      <c r="Q90" s="24" t="s">
        <v>0</v>
      </c>
      <c r="R90" s="31">
        <f t="shared" si="10"/>
        <v>50</v>
      </c>
    </row>
    <row r="91" spans="1:18" ht="34.5" x14ac:dyDescent="0.25">
      <c r="B91" s="14">
        <f t="shared" si="8"/>
        <v>84</v>
      </c>
      <c r="C91" s="13">
        <v>45887</v>
      </c>
      <c r="D91" s="24" t="s">
        <v>53</v>
      </c>
      <c r="E91" s="24" t="s">
        <v>377</v>
      </c>
      <c r="F91" s="24" t="s">
        <v>142</v>
      </c>
      <c r="G91" s="24" t="s">
        <v>376</v>
      </c>
      <c r="H91" s="24" t="s">
        <v>27</v>
      </c>
      <c r="I91" s="24" t="s">
        <v>375</v>
      </c>
      <c r="J91" s="24" t="s">
        <v>374</v>
      </c>
      <c r="K91" s="24" t="s">
        <v>186</v>
      </c>
      <c r="L91" s="24" t="s">
        <v>66</v>
      </c>
      <c r="M91" s="31">
        <v>50</v>
      </c>
      <c r="N91" s="33">
        <v>67.540000000000006</v>
      </c>
      <c r="O91" s="32">
        <f t="shared" si="7"/>
        <v>3377.0000000000005</v>
      </c>
      <c r="P91" s="24" t="s">
        <v>96</v>
      </c>
      <c r="Q91" s="24" t="s">
        <v>0</v>
      </c>
      <c r="R91" s="31">
        <f t="shared" si="10"/>
        <v>50</v>
      </c>
    </row>
    <row r="92" spans="1:18" ht="34.5" customHeight="1" x14ac:dyDescent="0.25">
      <c r="B92" s="14">
        <f t="shared" si="8"/>
        <v>85</v>
      </c>
      <c r="C92" s="13">
        <v>45888</v>
      </c>
      <c r="D92" s="24" t="s">
        <v>2</v>
      </c>
      <c r="E92" s="24" t="s">
        <v>2</v>
      </c>
      <c r="F92" s="24" t="s">
        <v>373</v>
      </c>
      <c r="G92" s="24" t="s">
        <v>372</v>
      </c>
      <c r="H92" s="24" t="s">
        <v>27</v>
      </c>
      <c r="I92" s="24" t="s">
        <v>371</v>
      </c>
      <c r="J92" s="24" t="s">
        <v>203</v>
      </c>
      <c r="K92" s="24" t="s">
        <v>83</v>
      </c>
      <c r="L92" s="24" t="s">
        <v>82</v>
      </c>
      <c r="M92" s="10">
        <v>75</v>
      </c>
      <c r="N92" s="12">
        <v>1635</v>
      </c>
      <c r="O92" s="11">
        <f t="shared" si="7"/>
        <v>122625</v>
      </c>
      <c r="P92" s="24" t="s">
        <v>81</v>
      </c>
      <c r="Q92" s="24" t="s">
        <v>1</v>
      </c>
      <c r="R92" s="10">
        <f t="shared" si="10"/>
        <v>75</v>
      </c>
    </row>
    <row r="93" spans="1:18" ht="34.5" customHeight="1" x14ac:dyDescent="0.25">
      <c r="B93" s="14">
        <f t="shared" si="8"/>
        <v>86</v>
      </c>
      <c r="C93" s="13">
        <v>45888</v>
      </c>
      <c r="D93" s="24" t="s">
        <v>2</v>
      </c>
      <c r="E93" s="24" t="s">
        <v>2</v>
      </c>
      <c r="F93" s="24" t="s">
        <v>370</v>
      </c>
      <c r="G93" s="24" t="s">
        <v>369</v>
      </c>
      <c r="H93" s="24" t="s">
        <v>27</v>
      </c>
      <c r="I93" s="24" t="s">
        <v>368</v>
      </c>
      <c r="J93" s="24" t="s">
        <v>202</v>
      </c>
      <c r="K93" s="24" t="s">
        <v>83</v>
      </c>
      <c r="L93" s="24" t="s">
        <v>82</v>
      </c>
      <c r="M93" s="10">
        <v>47</v>
      </c>
      <c r="N93" s="12">
        <v>1635</v>
      </c>
      <c r="O93" s="11">
        <f t="shared" si="7"/>
        <v>76845</v>
      </c>
      <c r="P93" s="24" t="s">
        <v>81</v>
      </c>
      <c r="Q93" s="24" t="s">
        <v>1</v>
      </c>
      <c r="R93" s="10">
        <f t="shared" si="10"/>
        <v>47</v>
      </c>
    </row>
    <row r="94" spans="1:18" ht="34.5" customHeight="1" x14ac:dyDescent="0.25">
      <c r="B94" s="14">
        <f t="shared" si="8"/>
        <v>87</v>
      </c>
      <c r="C94" s="13">
        <v>45888</v>
      </c>
      <c r="D94" s="24" t="s">
        <v>2</v>
      </c>
      <c r="E94" s="24" t="s">
        <v>70</v>
      </c>
      <c r="F94" s="24" t="s">
        <v>367</v>
      </c>
      <c r="G94" s="24" t="s">
        <v>366</v>
      </c>
      <c r="H94" s="24" t="s">
        <v>365</v>
      </c>
      <c r="I94" s="24" t="s">
        <v>364</v>
      </c>
      <c r="J94" s="24" t="s">
        <v>201</v>
      </c>
      <c r="K94" s="24" t="s">
        <v>83</v>
      </c>
      <c r="L94" s="24" t="s">
        <v>82</v>
      </c>
      <c r="M94" s="10">
        <v>50</v>
      </c>
      <c r="N94" s="12">
        <v>1635</v>
      </c>
      <c r="O94" s="11">
        <f t="shared" si="7"/>
        <v>81750</v>
      </c>
      <c r="P94" s="24" t="s">
        <v>81</v>
      </c>
      <c r="Q94" s="24" t="s">
        <v>1</v>
      </c>
      <c r="R94" s="10">
        <f t="shared" si="10"/>
        <v>50</v>
      </c>
    </row>
    <row r="95" spans="1:18" ht="34.5" customHeight="1" x14ac:dyDescent="0.25">
      <c r="B95" s="14">
        <f t="shared" si="8"/>
        <v>88</v>
      </c>
      <c r="C95" s="13">
        <v>45888</v>
      </c>
      <c r="D95" s="24" t="s">
        <v>2</v>
      </c>
      <c r="E95" s="24" t="s">
        <v>339</v>
      </c>
      <c r="F95" s="24" t="s">
        <v>363</v>
      </c>
      <c r="G95" s="24" t="s">
        <v>362</v>
      </c>
      <c r="H95" s="24" t="s">
        <v>27</v>
      </c>
      <c r="I95" s="24" t="s">
        <v>361</v>
      </c>
      <c r="J95" s="24" t="s">
        <v>200</v>
      </c>
      <c r="K95" s="24" t="s">
        <v>83</v>
      </c>
      <c r="L95" s="24" t="s">
        <v>82</v>
      </c>
      <c r="M95" s="10">
        <v>50</v>
      </c>
      <c r="N95" s="12">
        <v>1635</v>
      </c>
      <c r="O95" s="11">
        <f t="shared" si="7"/>
        <v>81750</v>
      </c>
      <c r="P95" s="24" t="s">
        <v>81</v>
      </c>
      <c r="Q95" s="24" t="s">
        <v>1</v>
      </c>
      <c r="R95" s="10">
        <f t="shared" si="10"/>
        <v>50</v>
      </c>
    </row>
    <row r="96" spans="1:18" ht="34.5" customHeight="1" x14ac:dyDescent="0.25">
      <c r="B96" s="14">
        <f t="shared" si="8"/>
        <v>89</v>
      </c>
      <c r="C96" s="13">
        <v>45888</v>
      </c>
      <c r="D96" s="24" t="s">
        <v>2</v>
      </c>
      <c r="E96" s="24" t="s">
        <v>339</v>
      </c>
      <c r="F96" s="24" t="s">
        <v>360</v>
      </c>
      <c r="G96" s="24" t="s">
        <v>359</v>
      </c>
      <c r="H96" s="24" t="s">
        <v>27</v>
      </c>
      <c r="I96" s="24" t="s">
        <v>358</v>
      </c>
      <c r="J96" s="24" t="s">
        <v>199</v>
      </c>
      <c r="K96" s="24" t="s">
        <v>83</v>
      </c>
      <c r="L96" s="24" t="s">
        <v>82</v>
      </c>
      <c r="M96" s="10">
        <v>50</v>
      </c>
      <c r="N96" s="12">
        <v>1635</v>
      </c>
      <c r="O96" s="11">
        <f t="shared" si="7"/>
        <v>81750</v>
      </c>
      <c r="P96" s="24" t="s">
        <v>81</v>
      </c>
      <c r="Q96" s="24" t="s">
        <v>1</v>
      </c>
      <c r="R96" s="10">
        <f t="shared" si="10"/>
        <v>50</v>
      </c>
    </row>
    <row r="97" spans="1:18" ht="34.5" customHeight="1" x14ac:dyDescent="0.25">
      <c r="B97" s="14">
        <f t="shared" si="8"/>
        <v>90</v>
      </c>
      <c r="C97" s="13">
        <v>45888</v>
      </c>
      <c r="D97" s="24" t="s">
        <v>8</v>
      </c>
      <c r="E97" s="24" t="s">
        <v>8</v>
      </c>
      <c r="F97" s="24" t="s">
        <v>357</v>
      </c>
      <c r="G97" s="24" t="s">
        <v>356</v>
      </c>
      <c r="H97" s="24" t="s">
        <v>43</v>
      </c>
      <c r="I97" s="24" t="s">
        <v>355</v>
      </c>
      <c r="J97" s="24" t="s">
        <v>198</v>
      </c>
      <c r="K97" s="24" t="s">
        <v>83</v>
      </c>
      <c r="L97" s="24" t="s">
        <v>82</v>
      </c>
      <c r="M97" s="10">
        <v>40</v>
      </c>
      <c r="N97" s="12">
        <v>1635</v>
      </c>
      <c r="O97" s="11">
        <f t="shared" si="7"/>
        <v>65400</v>
      </c>
      <c r="P97" s="24" t="s">
        <v>81</v>
      </c>
      <c r="Q97" s="24" t="s">
        <v>1</v>
      </c>
      <c r="R97" s="10">
        <f t="shared" si="10"/>
        <v>40</v>
      </c>
    </row>
    <row r="98" spans="1:18" ht="34.5" x14ac:dyDescent="0.25">
      <c r="B98" s="14">
        <f t="shared" si="8"/>
        <v>91</v>
      </c>
      <c r="C98" s="34">
        <v>45888</v>
      </c>
      <c r="D98" s="24" t="s">
        <v>24</v>
      </c>
      <c r="E98" s="24" t="s">
        <v>354</v>
      </c>
      <c r="F98" s="24" t="s">
        <v>353</v>
      </c>
      <c r="G98" s="24" t="s">
        <v>352</v>
      </c>
      <c r="H98" s="24" t="s">
        <v>27</v>
      </c>
      <c r="I98" s="24" t="s">
        <v>351</v>
      </c>
      <c r="J98" s="24" t="s">
        <v>350</v>
      </c>
      <c r="K98" s="24" t="s">
        <v>50</v>
      </c>
      <c r="L98" s="24" t="s">
        <v>10</v>
      </c>
      <c r="M98" s="31">
        <v>300</v>
      </c>
      <c r="N98" s="33">
        <v>0</v>
      </c>
      <c r="O98" s="32">
        <f t="shared" si="7"/>
        <v>0</v>
      </c>
      <c r="P98" s="24" t="s">
        <v>131</v>
      </c>
      <c r="Q98" s="24" t="s">
        <v>6</v>
      </c>
      <c r="R98" s="31">
        <f>M98/2</f>
        <v>150</v>
      </c>
    </row>
    <row r="99" spans="1:18" s="25" customFormat="1" ht="34.5" x14ac:dyDescent="0.25">
      <c r="B99" s="14">
        <f t="shared" si="8"/>
        <v>92</v>
      </c>
      <c r="C99" s="13">
        <v>45889</v>
      </c>
      <c r="D99" s="24" t="s">
        <v>8</v>
      </c>
      <c r="E99" s="24" t="s">
        <v>8</v>
      </c>
      <c r="F99" s="24" t="s">
        <v>8</v>
      </c>
      <c r="G99" s="24" t="s">
        <v>347</v>
      </c>
      <c r="H99" s="24" t="s">
        <v>347</v>
      </c>
      <c r="I99" s="24" t="s">
        <v>349</v>
      </c>
      <c r="J99" s="24" t="s">
        <v>348</v>
      </c>
      <c r="K99" s="24" t="s">
        <v>50</v>
      </c>
      <c r="L99" s="24" t="s">
        <v>10</v>
      </c>
      <c r="M99" s="31">
        <v>100000</v>
      </c>
      <c r="N99" s="33">
        <v>0</v>
      </c>
      <c r="O99" s="32">
        <f t="shared" si="7"/>
        <v>0</v>
      </c>
      <c r="P99" s="24" t="s">
        <v>131</v>
      </c>
      <c r="Q99" s="24" t="s">
        <v>6</v>
      </c>
      <c r="R99" s="31">
        <f>M99/2</f>
        <v>50000</v>
      </c>
    </row>
    <row r="100" spans="1:18" ht="34.5" customHeight="1" x14ac:dyDescent="0.25">
      <c r="A100" s="26"/>
      <c r="B100" s="14">
        <f t="shared" si="8"/>
        <v>93</v>
      </c>
      <c r="C100" s="13">
        <v>45889</v>
      </c>
      <c r="D100" s="24" t="s">
        <v>2</v>
      </c>
      <c r="E100" s="24" t="s">
        <v>2</v>
      </c>
      <c r="F100" s="24" t="s">
        <v>322</v>
      </c>
      <c r="G100" s="24" t="s">
        <v>321</v>
      </c>
      <c r="H100" s="24" t="s">
        <v>27</v>
      </c>
      <c r="I100" s="24" t="s">
        <v>320</v>
      </c>
      <c r="J100" s="24" t="s">
        <v>346</v>
      </c>
      <c r="K100" s="24" t="s">
        <v>104</v>
      </c>
      <c r="L100" s="24" t="s">
        <v>103</v>
      </c>
      <c r="M100" s="10">
        <v>29</v>
      </c>
      <c r="N100" s="12">
        <v>176.7</v>
      </c>
      <c r="O100" s="11">
        <f t="shared" si="7"/>
        <v>5124.2999999999993</v>
      </c>
      <c r="P100" s="24" t="s">
        <v>102</v>
      </c>
      <c r="Q100" s="24" t="s">
        <v>6</v>
      </c>
      <c r="R100" s="10">
        <f>M100</f>
        <v>29</v>
      </c>
    </row>
    <row r="101" spans="1:18" ht="34.5" customHeight="1" x14ac:dyDescent="0.25">
      <c r="A101" s="26"/>
      <c r="B101" s="14">
        <f t="shared" si="8"/>
        <v>94</v>
      </c>
      <c r="C101" s="13">
        <v>45889</v>
      </c>
      <c r="D101" s="24" t="s">
        <v>2</v>
      </c>
      <c r="E101" s="24" t="s">
        <v>319</v>
      </c>
      <c r="F101" s="24" t="s">
        <v>318</v>
      </c>
      <c r="G101" s="24" t="s">
        <v>317</v>
      </c>
      <c r="H101" s="24" t="s">
        <v>27</v>
      </c>
      <c r="I101" s="24" t="s">
        <v>316</v>
      </c>
      <c r="J101" s="24" t="s">
        <v>345</v>
      </c>
      <c r="K101" s="24" t="s">
        <v>104</v>
      </c>
      <c r="L101" s="24" t="s">
        <v>103</v>
      </c>
      <c r="M101" s="10">
        <v>21</v>
      </c>
      <c r="N101" s="12">
        <v>176.7</v>
      </c>
      <c r="O101" s="11">
        <f t="shared" si="7"/>
        <v>3710.7</v>
      </c>
      <c r="P101" s="24" t="s">
        <v>102</v>
      </c>
      <c r="Q101" s="24" t="s">
        <v>6</v>
      </c>
      <c r="R101" s="10">
        <f>M101</f>
        <v>21</v>
      </c>
    </row>
    <row r="102" spans="1:18" s="4" customFormat="1" ht="34.5" customHeight="1" x14ac:dyDescent="0.25">
      <c r="B102" s="14">
        <f t="shared" si="8"/>
        <v>95</v>
      </c>
      <c r="C102" s="13">
        <v>45889</v>
      </c>
      <c r="D102" s="24" t="s">
        <v>2</v>
      </c>
      <c r="E102" s="24" t="s">
        <v>312</v>
      </c>
      <c r="F102" s="24" t="s">
        <v>311</v>
      </c>
      <c r="G102" s="24" t="s">
        <v>310</v>
      </c>
      <c r="H102" s="24" t="s">
        <v>27</v>
      </c>
      <c r="I102" s="24" t="s">
        <v>309</v>
      </c>
      <c r="J102" s="24" t="s">
        <v>344</v>
      </c>
      <c r="K102" s="24" t="s">
        <v>68</v>
      </c>
      <c r="L102" s="24" t="s">
        <v>66</v>
      </c>
      <c r="M102" s="31">
        <v>48</v>
      </c>
      <c r="N102" s="33">
        <v>248</v>
      </c>
      <c r="O102" s="32">
        <f t="shared" si="7"/>
        <v>11904</v>
      </c>
      <c r="P102" s="24" t="s">
        <v>67</v>
      </c>
      <c r="Q102" s="24" t="s">
        <v>6</v>
      </c>
      <c r="R102" s="31">
        <f>M102</f>
        <v>48</v>
      </c>
    </row>
    <row r="103" spans="1:18" s="25" customFormat="1" ht="34.5" x14ac:dyDescent="0.25">
      <c r="B103" s="14">
        <f t="shared" si="8"/>
        <v>96</v>
      </c>
      <c r="C103" s="13">
        <v>45889</v>
      </c>
      <c r="D103" s="24" t="s">
        <v>2</v>
      </c>
      <c r="E103" s="24" t="s">
        <v>70</v>
      </c>
      <c r="F103" s="24" t="s">
        <v>343</v>
      </c>
      <c r="G103" s="24" t="s">
        <v>342</v>
      </c>
      <c r="H103" s="24" t="s">
        <v>27</v>
      </c>
      <c r="I103" s="24" t="s">
        <v>341</v>
      </c>
      <c r="J103" s="24" t="s">
        <v>340</v>
      </c>
      <c r="K103" s="24" t="s">
        <v>50</v>
      </c>
      <c r="L103" s="24" t="s">
        <v>10</v>
      </c>
      <c r="M103" s="31">
        <v>189</v>
      </c>
      <c r="N103" s="33">
        <v>0</v>
      </c>
      <c r="O103" s="32">
        <f t="shared" si="7"/>
        <v>0</v>
      </c>
      <c r="P103" s="24" t="s">
        <v>131</v>
      </c>
      <c r="Q103" s="24" t="s">
        <v>6</v>
      </c>
      <c r="R103" s="31">
        <f>M103/2</f>
        <v>94.5</v>
      </c>
    </row>
    <row r="104" spans="1:18" s="25" customFormat="1" ht="51.75" x14ac:dyDescent="0.25">
      <c r="B104" s="14">
        <f t="shared" si="8"/>
        <v>97</v>
      </c>
      <c r="C104" s="13">
        <v>45889</v>
      </c>
      <c r="D104" s="24" t="s">
        <v>2</v>
      </c>
      <c r="E104" s="24" t="s">
        <v>339</v>
      </c>
      <c r="F104" s="24" t="s">
        <v>338</v>
      </c>
      <c r="G104" s="24" t="s">
        <v>337</v>
      </c>
      <c r="H104" s="24" t="s">
        <v>185</v>
      </c>
      <c r="I104" s="24" t="s">
        <v>336</v>
      </c>
      <c r="J104" s="24" t="s">
        <v>335</v>
      </c>
      <c r="K104" s="24" t="s">
        <v>50</v>
      </c>
      <c r="L104" s="24" t="s">
        <v>10</v>
      </c>
      <c r="M104" s="31">
        <v>166</v>
      </c>
      <c r="N104" s="33">
        <v>0</v>
      </c>
      <c r="O104" s="32">
        <f t="shared" ref="O104:O135" si="11">+M104*N104</f>
        <v>0</v>
      </c>
      <c r="P104" s="24" t="s">
        <v>131</v>
      </c>
      <c r="Q104" s="24" t="s">
        <v>6</v>
      </c>
      <c r="R104" s="31">
        <f>M104/2</f>
        <v>83</v>
      </c>
    </row>
    <row r="105" spans="1:18" ht="34.5" customHeight="1" x14ac:dyDescent="0.25">
      <c r="B105" s="14">
        <f t="shared" si="8"/>
        <v>98</v>
      </c>
      <c r="C105" s="13">
        <v>45889</v>
      </c>
      <c r="D105" s="24" t="s">
        <v>5</v>
      </c>
      <c r="E105" s="24" t="s">
        <v>52</v>
      </c>
      <c r="F105" s="24" t="s">
        <v>334</v>
      </c>
      <c r="G105" s="24" t="s">
        <v>333</v>
      </c>
      <c r="H105" s="24" t="s">
        <v>27</v>
      </c>
      <c r="I105" s="24" t="s">
        <v>332</v>
      </c>
      <c r="J105" s="24" t="s">
        <v>197</v>
      </c>
      <c r="K105" s="24" t="s">
        <v>83</v>
      </c>
      <c r="L105" s="24" t="s">
        <v>82</v>
      </c>
      <c r="M105" s="10">
        <v>24</v>
      </c>
      <c r="N105" s="12">
        <v>1635</v>
      </c>
      <c r="O105" s="11">
        <f t="shared" si="11"/>
        <v>39240</v>
      </c>
      <c r="P105" s="24" t="s">
        <v>81</v>
      </c>
      <c r="Q105" s="24" t="s">
        <v>1</v>
      </c>
      <c r="R105" s="10">
        <f>M105</f>
        <v>24</v>
      </c>
    </row>
    <row r="106" spans="1:18" ht="34.5" customHeight="1" x14ac:dyDescent="0.25">
      <c r="B106" s="14">
        <f t="shared" si="8"/>
        <v>99</v>
      </c>
      <c r="C106" s="13">
        <v>45889</v>
      </c>
      <c r="D106" s="24" t="s">
        <v>5</v>
      </c>
      <c r="E106" s="24" t="s">
        <v>52</v>
      </c>
      <c r="F106" s="24" t="s">
        <v>331</v>
      </c>
      <c r="G106" s="24" t="s">
        <v>330</v>
      </c>
      <c r="H106" s="24" t="s">
        <v>27</v>
      </c>
      <c r="I106" s="24" t="s">
        <v>329</v>
      </c>
      <c r="J106" s="24" t="s">
        <v>196</v>
      </c>
      <c r="K106" s="24" t="s">
        <v>83</v>
      </c>
      <c r="L106" s="24" t="s">
        <v>82</v>
      </c>
      <c r="M106" s="10">
        <v>45</v>
      </c>
      <c r="N106" s="12">
        <v>1635</v>
      </c>
      <c r="O106" s="11">
        <f t="shared" si="11"/>
        <v>73575</v>
      </c>
      <c r="P106" s="24" t="s">
        <v>81</v>
      </c>
      <c r="Q106" s="24" t="s">
        <v>1</v>
      </c>
      <c r="R106" s="10">
        <f>M106</f>
        <v>45</v>
      </c>
    </row>
    <row r="107" spans="1:18" ht="34.5" customHeight="1" x14ac:dyDescent="0.25">
      <c r="A107" s="4"/>
      <c r="B107" s="14">
        <f t="shared" si="8"/>
        <v>100</v>
      </c>
      <c r="C107" s="13">
        <v>45888</v>
      </c>
      <c r="D107" s="28" t="s">
        <v>53</v>
      </c>
      <c r="E107" s="24" t="s">
        <v>53</v>
      </c>
      <c r="F107" s="24" t="s">
        <v>328</v>
      </c>
      <c r="G107" s="24" t="s">
        <v>327</v>
      </c>
      <c r="H107" s="24" t="s">
        <v>112</v>
      </c>
      <c r="I107" s="24" t="s">
        <v>326</v>
      </c>
      <c r="J107" s="24" t="s">
        <v>163</v>
      </c>
      <c r="K107" s="24" t="s">
        <v>110</v>
      </c>
      <c r="L107" s="24" t="s">
        <v>39</v>
      </c>
      <c r="M107" s="10">
        <v>54</v>
      </c>
      <c r="N107" s="12">
        <v>788.5</v>
      </c>
      <c r="O107" s="11">
        <f t="shared" si="11"/>
        <v>42579</v>
      </c>
      <c r="P107" s="24" t="s">
        <v>109</v>
      </c>
      <c r="Q107" s="24" t="s">
        <v>0</v>
      </c>
      <c r="R107" s="10">
        <f>M107*5</f>
        <v>270</v>
      </c>
    </row>
    <row r="108" spans="1:18" s="26" customFormat="1" ht="34.5" customHeight="1" x14ac:dyDescent="0.25">
      <c r="B108" s="14">
        <f t="shared" si="8"/>
        <v>101</v>
      </c>
      <c r="C108" s="13">
        <v>45888</v>
      </c>
      <c r="D108" s="24" t="s">
        <v>2</v>
      </c>
      <c r="E108" s="24" t="s">
        <v>319</v>
      </c>
      <c r="F108" s="24" t="s">
        <v>318</v>
      </c>
      <c r="G108" s="24" t="s">
        <v>317</v>
      </c>
      <c r="H108" s="24" t="s">
        <v>27</v>
      </c>
      <c r="I108" s="24" t="s">
        <v>316</v>
      </c>
      <c r="J108" s="24" t="s">
        <v>162</v>
      </c>
      <c r="K108" s="24" t="s">
        <v>184</v>
      </c>
      <c r="L108" s="24" t="s">
        <v>80</v>
      </c>
      <c r="M108" s="10">
        <v>24</v>
      </c>
      <c r="N108" s="12">
        <v>318</v>
      </c>
      <c r="O108" s="11">
        <f t="shared" si="11"/>
        <v>7632</v>
      </c>
      <c r="P108" s="24" t="s">
        <v>79</v>
      </c>
      <c r="Q108" s="24" t="s">
        <v>0</v>
      </c>
      <c r="R108" s="10">
        <f t="shared" ref="R108:R115" si="12">M108</f>
        <v>24</v>
      </c>
    </row>
    <row r="109" spans="1:18" s="26" customFormat="1" ht="34.5" customHeight="1" x14ac:dyDescent="0.25">
      <c r="B109" s="14">
        <f t="shared" si="8"/>
        <v>102</v>
      </c>
      <c r="C109" s="13">
        <v>45888</v>
      </c>
      <c r="D109" s="24" t="s">
        <v>2</v>
      </c>
      <c r="E109" s="24" t="s">
        <v>319</v>
      </c>
      <c r="F109" s="24" t="s">
        <v>318</v>
      </c>
      <c r="G109" s="24" t="s">
        <v>317</v>
      </c>
      <c r="H109" s="24" t="s">
        <v>27</v>
      </c>
      <c r="I109" s="24" t="s">
        <v>316</v>
      </c>
      <c r="J109" s="24" t="s">
        <v>162</v>
      </c>
      <c r="K109" s="24" t="s">
        <v>100</v>
      </c>
      <c r="L109" s="24" t="s">
        <v>66</v>
      </c>
      <c r="M109" s="31">
        <v>7</v>
      </c>
      <c r="N109" s="33">
        <v>111.36</v>
      </c>
      <c r="O109" s="32">
        <f t="shared" si="11"/>
        <v>779.52</v>
      </c>
      <c r="P109" s="24" t="s">
        <v>96</v>
      </c>
      <c r="Q109" s="24" t="s">
        <v>0</v>
      </c>
      <c r="R109" s="31">
        <f t="shared" si="12"/>
        <v>7</v>
      </c>
    </row>
    <row r="110" spans="1:18" ht="51.75" x14ac:dyDescent="0.25">
      <c r="B110" s="14">
        <f t="shared" si="8"/>
        <v>103</v>
      </c>
      <c r="C110" s="13">
        <v>45888</v>
      </c>
      <c r="D110" s="24" t="s">
        <v>2</v>
      </c>
      <c r="E110" s="24" t="s">
        <v>319</v>
      </c>
      <c r="F110" s="24" t="s">
        <v>318</v>
      </c>
      <c r="G110" s="24" t="s">
        <v>317</v>
      </c>
      <c r="H110" s="24" t="s">
        <v>27</v>
      </c>
      <c r="I110" s="24" t="s">
        <v>316</v>
      </c>
      <c r="J110" s="24" t="s">
        <v>162</v>
      </c>
      <c r="K110" s="24" t="s">
        <v>215</v>
      </c>
      <c r="L110" s="24" t="s">
        <v>66</v>
      </c>
      <c r="M110" s="31">
        <v>7</v>
      </c>
      <c r="N110" s="33">
        <v>135.19</v>
      </c>
      <c r="O110" s="32">
        <f t="shared" si="11"/>
        <v>946.32999999999993</v>
      </c>
      <c r="P110" s="24" t="s">
        <v>96</v>
      </c>
      <c r="Q110" s="24" t="s">
        <v>0</v>
      </c>
      <c r="R110" s="31">
        <f t="shared" si="12"/>
        <v>7</v>
      </c>
    </row>
    <row r="111" spans="1:18" ht="51.75" x14ac:dyDescent="0.25">
      <c r="B111" s="14">
        <f t="shared" si="8"/>
        <v>104</v>
      </c>
      <c r="C111" s="13">
        <v>45888</v>
      </c>
      <c r="D111" s="24" t="s">
        <v>2</v>
      </c>
      <c r="E111" s="24" t="s">
        <v>319</v>
      </c>
      <c r="F111" s="24" t="s">
        <v>318</v>
      </c>
      <c r="G111" s="24" t="s">
        <v>317</v>
      </c>
      <c r="H111" s="24" t="s">
        <v>27</v>
      </c>
      <c r="I111" s="24" t="s">
        <v>316</v>
      </c>
      <c r="J111" s="24" t="s">
        <v>162</v>
      </c>
      <c r="K111" s="24" t="s">
        <v>99</v>
      </c>
      <c r="L111" s="24" t="s">
        <v>66</v>
      </c>
      <c r="M111" s="31">
        <v>7</v>
      </c>
      <c r="N111" s="33">
        <v>41.03</v>
      </c>
      <c r="O111" s="32">
        <f t="shared" si="11"/>
        <v>287.21000000000004</v>
      </c>
      <c r="P111" s="24" t="s">
        <v>96</v>
      </c>
      <c r="Q111" s="24" t="s">
        <v>0</v>
      </c>
      <c r="R111" s="31">
        <f t="shared" si="12"/>
        <v>7</v>
      </c>
    </row>
    <row r="112" spans="1:18" ht="51.75" x14ac:dyDescent="0.25">
      <c r="B112" s="14">
        <f t="shared" si="8"/>
        <v>105</v>
      </c>
      <c r="C112" s="13">
        <v>45888</v>
      </c>
      <c r="D112" s="24" t="s">
        <v>2</v>
      </c>
      <c r="E112" s="24" t="s">
        <v>319</v>
      </c>
      <c r="F112" s="24" t="s">
        <v>318</v>
      </c>
      <c r="G112" s="24" t="s">
        <v>317</v>
      </c>
      <c r="H112" s="24" t="s">
        <v>27</v>
      </c>
      <c r="I112" s="24" t="s">
        <v>316</v>
      </c>
      <c r="J112" s="24" t="s">
        <v>162</v>
      </c>
      <c r="K112" s="24" t="s">
        <v>98</v>
      </c>
      <c r="L112" s="24" t="s">
        <v>66</v>
      </c>
      <c r="M112" s="31">
        <v>7</v>
      </c>
      <c r="N112" s="33">
        <v>64.72</v>
      </c>
      <c r="O112" s="32">
        <f t="shared" si="11"/>
        <v>453.03999999999996</v>
      </c>
      <c r="P112" s="24" t="s">
        <v>96</v>
      </c>
      <c r="Q112" s="24" t="s">
        <v>0</v>
      </c>
      <c r="R112" s="31">
        <f t="shared" si="12"/>
        <v>7</v>
      </c>
    </row>
    <row r="113" spans="1:18" ht="51.75" x14ac:dyDescent="0.25">
      <c r="B113" s="14">
        <f t="shared" si="8"/>
        <v>106</v>
      </c>
      <c r="C113" s="13">
        <v>45888</v>
      </c>
      <c r="D113" s="24" t="s">
        <v>2</v>
      </c>
      <c r="E113" s="24" t="s">
        <v>319</v>
      </c>
      <c r="F113" s="24" t="s">
        <v>318</v>
      </c>
      <c r="G113" s="24" t="s">
        <v>317</v>
      </c>
      <c r="H113" s="24" t="s">
        <v>27</v>
      </c>
      <c r="I113" s="24" t="s">
        <v>316</v>
      </c>
      <c r="J113" s="24" t="s">
        <v>162</v>
      </c>
      <c r="K113" s="24" t="s">
        <v>186</v>
      </c>
      <c r="L113" s="24" t="s">
        <v>66</v>
      </c>
      <c r="M113" s="31">
        <v>7</v>
      </c>
      <c r="N113" s="33">
        <v>67.540000000000006</v>
      </c>
      <c r="O113" s="32">
        <f t="shared" si="11"/>
        <v>472.78000000000003</v>
      </c>
      <c r="P113" s="24" t="s">
        <v>96</v>
      </c>
      <c r="Q113" s="24" t="s">
        <v>0</v>
      </c>
      <c r="R113" s="31">
        <f t="shared" si="12"/>
        <v>7</v>
      </c>
    </row>
    <row r="114" spans="1:18" s="26" customFormat="1" ht="34.5" customHeight="1" x14ac:dyDescent="0.25">
      <c r="B114" s="14">
        <f t="shared" si="8"/>
        <v>107</v>
      </c>
      <c r="C114" s="13">
        <v>45888</v>
      </c>
      <c r="D114" s="24" t="s">
        <v>2</v>
      </c>
      <c r="E114" s="24" t="s">
        <v>312</v>
      </c>
      <c r="F114" s="24" t="s">
        <v>325</v>
      </c>
      <c r="G114" s="24" t="s">
        <v>324</v>
      </c>
      <c r="H114" s="24" t="s">
        <v>27</v>
      </c>
      <c r="I114" s="24" t="s">
        <v>323</v>
      </c>
      <c r="J114" s="24" t="s">
        <v>161</v>
      </c>
      <c r="K114" s="24" t="s">
        <v>100</v>
      </c>
      <c r="L114" s="24" t="s">
        <v>66</v>
      </c>
      <c r="M114" s="31">
        <v>7</v>
      </c>
      <c r="N114" s="33">
        <v>111.36</v>
      </c>
      <c r="O114" s="32">
        <f t="shared" si="11"/>
        <v>779.52</v>
      </c>
      <c r="P114" s="24" t="s">
        <v>96</v>
      </c>
      <c r="Q114" s="24" t="s">
        <v>0</v>
      </c>
      <c r="R114" s="31">
        <f t="shared" si="12"/>
        <v>7</v>
      </c>
    </row>
    <row r="115" spans="1:18" ht="34.5" x14ac:dyDescent="0.25">
      <c r="B115" s="14">
        <f t="shared" si="8"/>
        <v>108</v>
      </c>
      <c r="C115" s="13">
        <v>45888</v>
      </c>
      <c r="D115" s="24" t="s">
        <v>2</v>
      </c>
      <c r="E115" s="24" t="s">
        <v>312</v>
      </c>
      <c r="F115" s="24" t="s">
        <v>325</v>
      </c>
      <c r="G115" s="24" t="s">
        <v>324</v>
      </c>
      <c r="H115" s="24" t="s">
        <v>27</v>
      </c>
      <c r="I115" s="24" t="s">
        <v>323</v>
      </c>
      <c r="J115" s="24" t="s">
        <v>161</v>
      </c>
      <c r="K115" s="24" t="s">
        <v>99</v>
      </c>
      <c r="L115" s="24" t="s">
        <v>66</v>
      </c>
      <c r="M115" s="31">
        <v>7</v>
      </c>
      <c r="N115" s="33">
        <v>41.03</v>
      </c>
      <c r="O115" s="32">
        <f t="shared" si="11"/>
        <v>287.21000000000004</v>
      </c>
      <c r="P115" s="24" t="s">
        <v>96</v>
      </c>
      <c r="Q115" s="24" t="s">
        <v>0</v>
      </c>
      <c r="R115" s="31">
        <f t="shared" si="12"/>
        <v>7</v>
      </c>
    </row>
    <row r="116" spans="1:18" ht="34.5" customHeight="1" x14ac:dyDescent="0.25">
      <c r="A116" s="4"/>
      <c r="B116" s="14">
        <f t="shared" si="8"/>
        <v>109</v>
      </c>
      <c r="C116" s="13">
        <v>45889</v>
      </c>
      <c r="D116" s="28" t="s">
        <v>2</v>
      </c>
      <c r="E116" s="28" t="s">
        <v>2</v>
      </c>
      <c r="F116" s="24" t="s">
        <v>322</v>
      </c>
      <c r="G116" s="24" t="s">
        <v>321</v>
      </c>
      <c r="H116" s="24" t="s">
        <v>27</v>
      </c>
      <c r="I116" s="24" t="s">
        <v>320</v>
      </c>
      <c r="J116" s="24" t="s">
        <v>160</v>
      </c>
      <c r="K116" s="24" t="s">
        <v>110</v>
      </c>
      <c r="L116" s="24" t="s">
        <v>39</v>
      </c>
      <c r="M116" s="10">
        <v>83</v>
      </c>
      <c r="N116" s="12">
        <v>788.5</v>
      </c>
      <c r="O116" s="11">
        <f t="shared" si="11"/>
        <v>65445.5</v>
      </c>
      <c r="P116" s="24" t="s">
        <v>109</v>
      </c>
      <c r="Q116" s="24" t="s">
        <v>0</v>
      </c>
      <c r="R116" s="10">
        <f>M116*5</f>
        <v>415</v>
      </c>
    </row>
    <row r="117" spans="1:18" ht="34.5" customHeight="1" x14ac:dyDescent="0.25">
      <c r="A117" s="4"/>
      <c r="B117" s="14">
        <f t="shared" si="8"/>
        <v>110</v>
      </c>
      <c r="C117" s="13">
        <v>45889</v>
      </c>
      <c r="D117" s="28" t="s">
        <v>2</v>
      </c>
      <c r="E117" s="28" t="s">
        <v>319</v>
      </c>
      <c r="F117" s="24" t="s">
        <v>318</v>
      </c>
      <c r="G117" s="24" t="s">
        <v>317</v>
      </c>
      <c r="H117" s="24" t="s">
        <v>27</v>
      </c>
      <c r="I117" s="24" t="s">
        <v>316</v>
      </c>
      <c r="J117" s="24" t="s">
        <v>159</v>
      </c>
      <c r="K117" s="24" t="s">
        <v>110</v>
      </c>
      <c r="L117" s="24" t="s">
        <v>39</v>
      </c>
      <c r="M117" s="10">
        <v>18</v>
      </c>
      <c r="N117" s="12">
        <v>788.5</v>
      </c>
      <c r="O117" s="11">
        <f t="shared" si="11"/>
        <v>14193</v>
      </c>
      <c r="P117" s="24" t="s">
        <v>109</v>
      </c>
      <c r="Q117" s="24" t="s">
        <v>0</v>
      </c>
      <c r="R117" s="10">
        <f>M117*5</f>
        <v>90</v>
      </c>
    </row>
    <row r="118" spans="1:18" s="26" customFormat="1" ht="34.5" customHeight="1" x14ac:dyDescent="0.25">
      <c r="B118" s="14">
        <f t="shared" si="8"/>
        <v>111</v>
      </c>
      <c r="C118" s="13">
        <v>45889</v>
      </c>
      <c r="D118" s="28" t="s">
        <v>2</v>
      </c>
      <c r="E118" s="24" t="s">
        <v>312</v>
      </c>
      <c r="F118" s="24" t="s">
        <v>315</v>
      </c>
      <c r="G118" s="24" t="s">
        <v>314</v>
      </c>
      <c r="H118" s="24" t="s">
        <v>27</v>
      </c>
      <c r="I118" s="24" t="s">
        <v>313</v>
      </c>
      <c r="J118" s="24" t="s">
        <v>158</v>
      </c>
      <c r="K118" s="24" t="s">
        <v>184</v>
      </c>
      <c r="L118" s="24" t="s">
        <v>80</v>
      </c>
      <c r="M118" s="10">
        <v>40</v>
      </c>
      <c r="N118" s="12">
        <v>318</v>
      </c>
      <c r="O118" s="11">
        <f t="shared" si="11"/>
        <v>12720</v>
      </c>
      <c r="P118" s="24" t="s">
        <v>79</v>
      </c>
      <c r="Q118" s="24" t="s">
        <v>0</v>
      </c>
      <c r="R118" s="10">
        <f t="shared" ref="R118:R128" si="13">M118</f>
        <v>40</v>
      </c>
    </row>
    <row r="119" spans="1:18" s="26" customFormat="1" ht="34.5" customHeight="1" x14ac:dyDescent="0.25">
      <c r="B119" s="14">
        <f t="shared" si="8"/>
        <v>112</v>
      </c>
      <c r="C119" s="13">
        <v>45889</v>
      </c>
      <c r="D119" s="28" t="s">
        <v>2</v>
      </c>
      <c r="E119" s="24" t="s">
        <v>312</v>
      </c>
      <c r="F119" s="24" t="s">
        <v>315</v>
      </c>
      <c r="G119" s="24" t="s">
        <v>314</v>
      </c>
      <c r="H119" s="24" t="s">
        <v>27</v>
      </c>
      <c r="I119" s="24" t="s">
        <v>313</v>
      </c>
      <c r="J119" s="24" t="s">
        <v>158</v>
      </c>
      <c r="K119" s="24" t="s">
        <v>100</v>
      </c>
      <c r="L119" s="24" t="s">
        <v>66</v>
      </c>
      <c r="M119" s="31">
        <v>48</v>
      </c>
      <c r="N119" s="33">
        <v>111.36</v>
      </c>
      <c r="O119" s="32">
        <f t="shared" si="11"/>
        <v>5345.28</v>
      </c>
      <c r="P119" s="24" t="s">
        <v>96</v>
      </c>
      <c r="Q119" s="24" t="s">
        <v>0</v>
      </c>
      <c r="R119" s="31">
        <f t="shared" si="13"/>
        <v>48</v>
      </c>
    </row>
    <row r="120" spans="1:18" ht="34.5" x14ac:dyDescent="0.25">
      <c r="B120" s="14">
        <f t="shared" si="8"/>
        <v>113</v>
      </c>
      <c r="C120" s="13">
        <v>45889</v>
      </c>
      <c r="D120" s="28" t="s">
        <v>2</v>
      </c>
      <c r="E120" s="24" t="s">
        <v>312</v>
      </c>
      <c r="F120" s="24" t="s">
        <v>315</v>
      </c>
      <c r="G120" s="24" t="s">
        <v>314</v>
      </c>
      <c r="H120" s="24" t="s">
        <v>27</v>
      </c>
      <c r="I120" s="24" t="s">
        <v>313</v>
      </c>
      <c r="J120" s="24" t="s">
        <v>158</v>
      </c>
      <c r="K120" s="24" t="s">
        <v>215</v>
      </c>
      <c r="L120" s="24" t="s">
        <v>66</v>
      </c>
      <c r="M120" s="31">
        <v>48</v>
      </c>
      <c r="N120" s="33">
        <v>135.19</v>
      </c>
      <c r="O120" s="32">
        <f t="shared" si="11"/>
        <v>6489.12</v>
      </c>
      <c r="P120" s="24" t="s">
        <v>96</v>
      </c>
      <c r="Q120" s="24" t="s">
        <v>0</v>
      </c>
      <c r="R120" s="31">
        <f t="shared" si="13"/>
        <v>48</v>
      </c>
    </row>
    <row r="121" spans="1:18" ht="34.5" x14ac:dyDescent="0.25">
      <c r="B121" s="14">
        <f t="shared" si="8"/>
        <v>114</v>
      </c>
      <c r="C121" s="13">
        <v>45889</v>
      </c>
      <c r="D121" s="28" t="s">
        <v>2</v>
      </c>
      <c r="E121" s="24" t="s">
        <v>312</v>
      </c>
      <c r="F121" s="24" t="s">
        <v>315</v>
      </c>
      <c r="G121" s="24" t="s">
        <v>314</v>
      </c>
      <c r="H121" s="24" t="s">
        <v>27</v>
      </c>
      <c r="I121" s="24" t="s">
        <v>313</v>
      </c>
      <c r="J121" s="24" t="s">
        <v>158</v>
      </c>
      <c r="K121" s="24" t="s">
        <v>99</v>
      </c>
      <c r="L121" s="24" t="s">
        <v>66</v>
      </c>
      <c r="M121" s="31">
        <v>48</v>
      </c>
      <c r="N121" s="33">
        <v>41.03</v>
      </c>
      <c r="O121" s="32">
        <f t="shared" si="11"/>
        <v>1969.44</v>
      </c>
      <c r="P121" s="24" t="s">
        <v>96</v>
      </c>
      <c r="Q121" s="24" t="s">
        <v>0</v>
      </c>
      <c r="R121" s="31">
        <f t="shared" si="13"/>
        <v>48</v>
      </c>
    </row>
    <row r="122" spans="1:18" ht="34.5" x14ac:dyDescent="0.25">
      <c r="B122" s="14">
        <f t="shared" si="8"/>
        <v>115</v>
      </c>
      <c r="C122" s="13">
        <v>45889</v>
      </c>
      <c r="D122" s="28" t="s">
        <v>2</v>
      </c>
      <c r="E122" s="24" t="s">
        <v>312</v>
      </c>
      <c r="F122" s="24" t="s">
        <v>315</v>
      </c>
      <c r="G122" s="24" t="s">
        <v>314</v>
      </c>
      <c r="H122" s="24" t="s">
        <v>27</v>
      </c>
      <c r="I122" s="24" t="s">
        <v>313</v>
      </c>
      <c r="J122" s="24" t="s">
        <v>158</v>
      </c>
      <c r="K122" s="24" t="s">
        <v>98</v>
      </c>
      <c r="L122" s="24" t="s">
        <v>66</v>
      </c>
      <c r="M122" s="31">
        <v>48</v>
      </c>
      <c r="N122" s="33">
        <v>64.72</v>
      </c>
      <c r="O122" s="32">
        <f t="shared" si="11"/>
        <v>3106.56</v>
      </c>
      <c r="P122" s="24" t="s">
        <v>96</v>
      </c>
      <c r="Q122" s="24" t="s">
        <v>0</v>
      </c>
      <c r="R122" s="31">
        <f t="shared" si="13"/>
        <v>48</v>
      </c>
    </row>
    <row r="123" spans="1:18" ht="34.5" x14ac:dyDescent="0.25">
      <c r="B123" s="14">
        <f t="shared" si="8"/>
        <v>116</v>
      </c>
      <c r="C123" s="13">
        <v>45889</v>
      </c>
      <c r="D123" s="28" t="s">
        <v>2</v>
      </c>
      <c r="E123" s="24" t="s">
        <v>312</v>
      </c>
      <c r="F123" s="24" t="s">
        <v>315</v>
      </c>
      <c r="G123" s="24" t="s">
        <v>314</v>
      </c>
      <c r="H123" s="24" t="s">
        <v>27</v>
      </c>
      <c r="I123" s="24" t="s">
        <v>313</v>
      </c>
      <c r="J123" s="24" t="s">
        <v>158</v>
      </c>
      <c r="K123" s="24" t="s">
        <v>186</v>
      </c>
      <c r="L123" s="24" t="s">
        <v>66</v>
      </c>
      <c r="M123" s="31">
        <v>48</v>
      </c>
      <c r="N123" s="33">
        <v>67.540000000000006</v>
      </c>
      <c r="O123" s="32">
        <f t="shared" si="11"/>
        <v>3241.92</v>
      </c>
      <c r="P123" s="24" t="s">
        <v>96</v>
      </c>
      <c r="Q123" s="24" t="s">
        <v>0</v>
      </c>
      <c r="R123" s="31">
        <f t="shared" si="13"/>
        <v>48</v>
      </c>
    </row>
    <row r="124" spans="1:18" s="26" customFormat="1" ht="34.5" customHeight="1" x14ac:dyDescent="0.25">
      <c r="B124" s="14">
        <f t="shared" si="8"/>
        <v>117</v>
      </c>
      <c r="C124" s="13">
        <v>45889</v>
      </c>
      <c r="D124" s="28" t="s">
        <v>2</v>
      </c>
      <c r="E124" s="24" t="s">
        <v>312</v>
      </c>
      <c r="F124" s="24" t="s">
        <v>311</v>
      </c>
      <c r="G124" s="24" t="s">
        <v>310</v>
      </c>
      <c r="H124" s="24" t="s">
        <v>27</v>
      </c>
      <c r="I124" s="24" t="s">
        <v>309</v>
      </c>
      <c r="J124" s="24" t="s">
        <v>157</v>
      </c>
      <c r="K124" s="24" t="s">
        <v>100</v>
      </c>
      <c r="L124" s="24" t="s">
        <v>66</v>
      </c>
      <c r="M124" s="31">
        <v>50</v>
      </c>
      <c r="N124" s="33">
        <v>111.36</v>
      </c>
      <c r="O124" s="32">
        <f t="shared" si="11"/>
        <v>5568</v>
      </c>
      <c r="P124" s="24" t="s">
        <v>96</v>
      </c>
      <c r="Q124" s="24" t="s">
        <v>0</v>
      </c>
      <c r="R124" s="31">
        <f t="shared" si="13"/>
        <v>50</v>
      </c>
    </row>
    <row r="125" spans="1:18" ht="34.5" x14ac:dyDescent="0.25">
      <c r="B125" s="14">
        <f t="shared" si="8"/>
        <v>118</v>
      </c>
      <c r="C125" s="13">
        <v>45889</v>
      </c>
      <c r="D125" s="28" t="s">
        <v>2</v>
      </c>
      <c r="E125" s="24" t="s">
        <v>312</v>
      </c>
      <c r="F125" s="24" t="s">
        <v>311</v>
      </c>
      <c r="G125" s="24" t="s">
        <v>310</v>
      </c>
      <c r="H125" s="24" t="s">
        <v>27</v>
      </c>
      <c r="I125" s="24" t="s">
        <v>309</v>
      </c>
      <c r="J125" s="24" t="s">
        <v>157</v>
      </c>
      <c r="K125" s="24" t="s">
        <v>215</v>
      </c>
      <c r="L125" s="24" t="s">
        <v>66</v>
      </c>
      <c r="M125" s="31">
        <v>50</v>
      </c>
      <c r="N125" s="33">
        <v>135.19</v>
      </c>
      <c r="O125" s="32">
        <f t="shared" si="11"/>
        <v>6759.5</v>
      </c>
      <c r="P125" s="24" t="s">
        <v>96</v>
      </c>
      <c r="Q125" s="24" t="s">
        <v>0</v>
      </c>
      <c r="R125" s="31">
        <f t="shared" si="13"/>
        <v>50</v>
      </c>
    </row>
    <row r="126" spans="1:18" ht="34.5" x14ac:dyDescent="0.25">
      <c r="B126" s="14">
        <f t="shared" si="8"/>
        <v>119</v>
      </c>
      <c r="C126" s="13">
        <v>45889</v>
      </c>
      <c r="D126" s="28" t="s">
        <v>2</v>
      </c>
      <c r="E126" s="24" t="s">
        <v>312</v>
      </c>
      <c r="F126" s="24" t="s">
        <v>311</v>
      </c>
      <c r="G126" s="24" t="s">
        <v>310</v>
      </c>
      <c r="H126" s="24" t="s">
        <v>27</v>
      </c>
      <c r="I126" s="24" t="s">
        <v>309</v>
      </c>
      <c r="J126" s="24" t="s">
        <v>157</v>
      </c>
      <c r="K126" s="24" t="s">
        <v>99</v>
      </c>
      <c r="L126" s="24" t="s">
        <v>66</v>
      </c>
      <c r="M126" s="31">
        <v>50</v>
      </c>
      <c r="N126" s="33">
        <v>41.03</v>
      </c>
      <c r="O126" s="32">
        <f t="shared" si="11"/>
        <v>2051.5</v>
      </c>
      <c r="P126" s="24" t="s">
        <v>96</v>
      </c>
      <c r="Q126" s="24" t="s">
        <v>0</v>
      </c>
      <c r="R126" s="31">
        <f t="shared" si="13"/>
        <v>50</v>
      </c>
    </row>
    <row r="127" spans="1:18" ht="34.5" x14ac:dyDescent="0.25">
      <c r="B127" s="14">
        <f t="shared" si="8"/>
        <v>120</v>
      </c>
      <c r="C127" s="13">
        <v>45889</v>
      </c>
      <c r="D127" s="28" t="s">
        <v>2</v>
      </c>
      <c r="E127" s="24" t="s">
        <v>312</v>
      </c>
      <c r="F127" s="24" t="s">
        <v>311</v>
      </c>
      <c r="G127" s="24" t="s">
        <v>310</v>
      </c>
      <c r="H127" s="24" t="s">
        <v>27</v>
      </c>
      <c r="I127" s="24" t="s">
        <v>309</v>
      </c>
      <c r="J127" s="24" t="s">
        <v>157</v>
      </c>
      <c r="K127" s="24" t="s">
        <v>98</v>
      </c>
      <c r="L127" s="24" t="s">
        <v>66</v>
      </c>
      <c r="M127" s="31">
        <v>50</v>
      </c>
      <c r="N127" s="33">
        <v>64.72</v>
      </c>
      <c r="O127" s="32">
        <f t="shared" si="11"/>
        <v>3236</v>
      </c>
      <c r="P127" s="24" t="s">
        <v>96</v>
      </c>
      <c r="Q127" s="24" t="s">
        <v>0</v>
      </c>
      <c r="R127" s="31">
        <f t="shared" si="13"/>
        <v>50</v>
      </c>
    </row>
    <row r="128" spans="1:18" ht="34.5" x14ac:dyDescent="0.25">
      <c r="B128" s="14">
        <f t="shared" si="8"/>
        <v>121</v>
      </c>
      <c r="C128" s="13">
        <v>45889</v>
      </c>
      <c r="D128" s="28" t="s">
        <v>2</v>
      </c>
      <c r="E128" s="24" t="s">
        <v>312</v>
      </c>
      <c r="F128" s="24" t="s">
        <v>311</v>
      </c>
      <c r="G128" s="24" t="s">
        <v>310</v>
      </c>
      <c r="H128" s="24" t="s">
        <v>27</v>
      </c>
      <c r="I128" s="24" t="s">
        <v>309</v>
      </c>
      <c r="J128" s="24" t="s">
        <v>157</v>
      </c>
      <c r="K128" s="24" t="s">
        <v>186</v>
      </c>
      <c r="L128" s="24" t="s">
        <v>66</v>
      </c>
      <c r="M128" s="31">
        <v>50</v>
      </c>
      <c r="N128" s="33">
        <v>67.540000000000006</v>
      </c>
      <c r="O128" s="32">
        <f t="shared" si="11"/>
        <v>3377.0000000000005</v>
      </c>
      <c r="P128" s="24" t="s">
        <v>96</v>
      </c>
      <c r="Q128" s="24" t="s">
        <v>0</v>
      </c>
      <c r="R128" s="31">
        <f t="shared" si="13"/>
        <v>50</v>
      </c>
    </row>
    <row r="129" spans="1:18" ht="34.5" customHeight="1" x14ac:dyDescent="0.25">
      <c r="B129" s="14">
        <f t="shared" si="8"/>
        <v>122</v>
      </c>
      <c r="C129" s="13">
        <v>45889</v>
      </c>
      <c r="D129" s="28" t="s">
        <v>2</v>
      </c>
      <c r="E129" s="24" t="s">
        <v>308</v>
      </c>
      <c r="F129" s="24" t="s">
        <v>308</v>
      </c>
      <c r="G129" s="24" t="s">
        <v>307</v>
      </c>
      <c r="H129" s="24" t="s">
        <v>4</v>
      </c>
      <c r="I129" s="24" t="s">
        <v>306</v>
      </c>
      <c r="J129" s="24" t="s">
        <v>156</v>
      </c>
      <c r="K129" s="24" t="s">
        <v>65</v>
      </c>
      <c r="L129" s="24" t="s">
        <v>60</v>
      </c>
      <c r="M129" s="10">
        <v>25</v>
      </c>
      <c r="N129" s="12">
        <v>5325</v>
      </c>
      <c r="O129" s="11">
        <f t="shared" si="11"/>
        <v>133125</v>
      </c>
      <c r="P129" s="24" t="s">
        <v>63</v>
      </c>
      <c r="Q129" s="24" t="s">
        <v>0</v>
      </c>
      <c r="R129" s="10">
        <v>1</v>
      </c>
    </row>
    <row r="130" spans="1:18" ht="34.5" customHeight="1" x14ac:dyDescent="0.25">
      <c r="B130" s="14">
        <f t="shared" si="8"/>
        <v>123</v>
      </c>
      <c r="C130" s="13">
        <v>45889</v>
      </c>
      <c r="D130" s="28" t="s">
        <v>2</v>
      </c>
      <c r="E130" s="24" t="s">
        <v>308</v>
      </c>
      <c r="F130" s="24" t="s">
        <v>308</v>
      </c>
      <c r="G130" s="24" t="s">
        <v>307</v>
      </c>
      <c r="H130" s="24" t="s">
        <v>4</v>
      </c>
      <c r="I130" s="24" t="s">
        <v>306</v>
      </c>
      <c r="J130" s="24" t="s">
        <v>156</v>
      </c>
      <c r="K130" s="24" t="s">
        <v>64</v>
      </c>
      <c r="L130" s="24" t="s">
        <v>60</v>
      </c>
      <c r="M130" s="10">
        <v>1</v>
      </c>
      <c r="N130" s="12">
        <v>3579</v>
      </c>
      <c r="O130" s="11">
        <f t="shared" si="11"/>
        <v>3579</v>
      </c>
      <c r="P130" s="24" t="s">
        <v>63</v>
      </c>
      <c r="Q130" s="24" t="s">
        <v>0</v>
      </c>
      <c r="R130" s="10">
        <v>1</v>
      </c>
    </row>
    <row r="131" spans="1:18" ht="34.5" customHeight="1" x14ac:dyDescent="0.25">
      <c r="B131" s="14">
        <f t="shared" si="8"/>
        <v>124</v>
      </c>
      <c r="C131" s="13">
        <v>45889</v>
      </c>
      <c r="D131" s="28" t="s">
        <v>2</v>
      </c>
      <c r="E131" s="24" t="s">
        <v>308</v>
      </c>
      <c r="F131" s="24" t="s">
        <v>308</v>
      </c>
      <c r="G131" s="24" t="s">
        <v>307</v>
      </c>
      <c r="H131" s="24" t="s">
        <v>4</v>
      </c>
      <c r="I131" s="24" t="s">
        <v>306</v>
      </c>
      <c r="J131" s="24" t="s">
        <v>156</v>
      </c>
      <c r="K131" s="24" t="s">
        <v>62</v>
      </c>
      <c r="L131" s="24" t="s">
        <v>60</v>
      </c>
      <c r="M131" s="10">
        <v>13</v>
      </c>
      <c r="N131" s="12">
        <v>1500</v>
      </c>
      <c r="O131" s="11">
        <f t="shared" si="11"/>
        <v>19500</v>
      </c>
      <c r="P131" s="24" t="s">
        <v>61</v>
      </c>
      <c r="Q131" s="24" t="s">
        <v>0</v>
      </c>
      <c r="R131" s="10">
        <v>1</v>
      </c>
    </row>
    <row r="132" spans="1:18" ht="34.5" customHeight="1" x14ac:dyDescent="0.25">
      <c r="B132" s="14">
        <f t="shared" si="8"/>
        <v>125</v>
      </c>
      <c r="C132" s="13">
        <v>45889</v>
      </c>
      <c r="D132" s="28" t="s">
        <v>2</v>
      </c>
      <c r="E132" s="24" t="s">
        <v>308</v>
      </c>
      <c r="F132" s="24" t="s">
        <v>308</v>
      </c>
      <c r="G132" s="24" t="s">
        <v>307</v>
      </c>
      <c r="H132" s="24" t="s">
        <v>4</v>
      </c>
      <c r="I132" s="24" t="s">
        <v>306</v>
      </c>
      <c r="J132" s="24" t="s">
        <v>155</v>
      </c>
      <c r="K132" s="24" t="s">
        <v>89</v>
      </c>
      <c r="L132" s="24" t="s">
        <v>47</v>
      </c>
      <c r="M132" s="10">
        <v>1</v>
      </c>
      <c r="N132" s="12">
        <v>24900</v>
      </c>
      <c r="O132" s="11">
        <f t="shared" si="11"/>
        <v>24900</v>
      </c>
      <c r="P132" s="24" t="s">
        <v>88</v>
      </c>
      <c r="Q132" s="24" t="s">
        <v>0</v>
      </c>
      <c r="R132" s="10">
        <v>1</v>
      </c>
    </row>
    <row r="133" spans="1:18" ht="34.5" customHeight="1" x14ac:dyDescent="0.25">
      <c r="B133" s="14">
        <f t="shared" si="8"/>
        <v>126</v>
      </c>
      <c r="C133" s="13">
        <v>45889</v>
      </c>
      <c r="D133" s="28" t="s">
        <v>55</v>
      </c>
      <c r="E133" s="24" t="s">
        <v>305</v>
      </c>
      <c r="F133" s="24" t="s">
        <v>305</v>
      </c>
      <c r="G133" s="24" t="s">
        <v>304</v>
      </c>
      <c r="H133" s="24" t="s">
        <v>265</v>
      </c>
      <c r="I133" s="24" t="s">
        <v>303</v>
      </c>
      <c r="J133" s="24" t="s">
        <v>154</v>
      </c>
      <c r="K133" s="24" t="s">
        <v>65</v>
      </c>
      <c r="L133" s="24" t="s">
        <v>60</v>
      </c>
      <c r="M133" s="10">
        <v>25</v>
      </c>
      <c r="N133" s="12">
        <v>5325</v>
      </c>
      <c r="O133" s="11">
        <f t="shared" si="11"/>
        <v>133125</v>
      </c>
      <c r="P133" s="24" t="s">
        <v>63</v>
      </c>
      <c r="Q133" s="24" t="s">
        <v>0</v>
      </c>
      <c r="R133" s="10">
        <v>1</v>
      </c>
    </row>
    <row r="134" spans="1:18" ht="34.5" customHeight="1" x14ac:dyDescent="0.25">
      <c r="B134" s="14">
        <f t="shared" si="8"/>
        <v>127</v>
      </c>
      <c r="C134" s="13">
        <v>45889</v>
      </c>
      <c r="D134" s="28" t="s">
        <v>55</v>
      </c>
      <c r="E134" s="24" t="s">
        <v>305</v>
      </c>
      <c r="F134" s="24" t="s">
        <v>305</v>
      </c>
      <c r="G134" s="24" t="s">
        <v>304</v>
      </c>
      <c r="H134" s="24" t="s">
        <v>265</v>
      </c>
      <c r="I134" s="24" t="s">
        <v>303</v>
      </c>
      <c r="J134" s="24" t="s">
        <v>154</v>
      </c>
      <c r="K134" s="24" t="s">
        <v>64</v>
      </c>
      <c r="L134" s="24" t="s">
        <v>60</v>
      </c>
      <c r="M134" s="10">
        <v>1</v>
      </c>
      <c r="N134" s="12">
        <v>3579</v>
      </c>
      <c r="O134" s="11">
        <f t="shared" si="11"/>
        <v>3579</v>
      </c>
      <c r="P134" s="24" t="s">
        <v>63</v>
      </c>
      <c r="Q134" s="24" t="s">
        <v>0</v>
      </c>
      <c r="R134" s="10">
        <v>1</v>
      </c>
    </row>
    <row r="135" spans="1:18" ht="34.5" customHeight="1" x14ac:dyDescent="0.25">
      <c r="B135" s="14">
        <f t="shared" si="8"/>
        <v>128</v>
      </c>
      <c r="C135" s="13">
        <v>45889</v>
      </c>
      <c r="D135" s="28" t="s">
        <v>55</v>
      </c>
      <c r="E135" s="24" t="s">
        <v>305</v>
      </c>
      <c r="F135" s="24" t="s">
        <v>305</v>
      </c>
      <c r="G135" s="24" t="s">
        <v>304</v>
      </c>
      <c r="H135" s="24" t="s">
        <v>265</v>
      </c>
      <c r="I135" s="24" t="s">
        <v>303</v>
      </c>
      <c r="J135" s="24" t="s">
        <v>154</v>
      </c>
      <c r="K135" s="24" t="s">
        <v>62</v>
      </c>
      <c r="L135" s="24" t="s">
        <v>60</v>
      </c>
      <c r="M135" s="10">
        <v>13</v>
      </c>
      <c r="N135" s="12">
        <v>1500</v>
      </c>
      <c r="O135" s="11">
        <f t="shared" si="11"/>
        <v>19500</v>
      </c>
      <c r="P135" s="24" t="s">
        <v>61</v>
      </c>
      <c r="Q135" s="24" t="s">
        <v>0</v>
      </c>
      <c r="R135" s="10">
        <v>1</v>
      </c>
    </row>
    <row r="136" spans="1:18" s="26" customFormat="1" ht="34.5" customHeight="1" x14ac:dyDescent="0.25">
      <c r="B136" s="14">
        <f t="shared" si="8"/>
        <v>129</v>
      </c>
      <c r="C136" s="13">
        <v>45890</v>
      </c>
      <c r="D136" s="28" t="s">
        <v>2</v>
      </c>
      <c r="E136" s="24" t="s">
        <v>70</v>
      </c>
      <c r="F136" s="24" t="s">
        <v>302</v>
      </c>
      <c r="G136" s="24" t="s">
        <v>301</v>
      </c>
      <c r="H136" s="24" t="s">
        <v>27</v>
      </c>
      <c r="I136" s="24" t="s">
        <v>300</v>
      </c>
      <c r="J136" s="24" t="s">
        <v>153</v>
      </c>
      <c r="K136" s="24" t="s">
        <v>100</v>
      </c>
      <c r="L136" s="24" t="s">
        <v>66</v>
      </c>
      <c r="M136" s="31">
        <v>29</v>
      </c>
      <c r="N136" s="33">
        <v>111.36</v>
      </c>
      <c r="O136" s="32">
        <f t="shared" ref="O136:O167" si="14">+M136*N136</f>
        <v>3229.44</v>
      </c>
      <c r="P136" s="24" t="s">
        <v>96</v>
      </c>
      <c r="Q136" s="24" t="s">
        <v>0</v>
      </c>
      <c r="R136" s="31">
        <f>M136</f>
        <v>29</v>
      </c>
    </row>
    <row r="137" spans="1:18" ht="34.5" x14ac:dyDescent="0.25">
      <c r="B137" s="14">
        <f t="shared" si="8"/>
        <v>130</v>
      </c>
      <c r="C137" s="13">
        <v>45890</v>
      </c>
      <c r="D137" s="28" t="s">
        <v>2</v>
      </c>
      <c r="E137" s="24" t="s">
        <v>70</v>
      </c>
      <c r="F137" s="24" t="s">
        <v>302</v>
      </c>
      <c r="G137" s="24" t="s">
        <v>301</v>
      </c>
      <c r="H137" s="24" t="s">
        <v>27</v>
      </c>
      <c r="I137" s="24" t="s">
        <v>300</v>
      </c>
      <c r="J137" s="24" t="s">
        <v>153</v>
      </c>
      <c r="K137" s="24" t="s">
        <v>215</v>
      </c>
      <c r="L137" s="24" t="s">
        <v>66</v>
      </c>
      <c r="M137" s="31">
        <v>29</v>
      </c>
      <c r="N137" s="33">
        <v>135.19</v>
      </c>
      <c r="O137" s="32">
        <f t="shared" si="14"/>
        <v>3920.5099999999998</v>
      </c>
      <c r="P137" s="24" t="s">
        <v>96</v>
      </c>
      <c r="Q137" s="24" t="s">
        <v>0</v>
      </c>
      <c r="R137" s="31">
        <f>M137</f>
        <v>29</v>
      </c>
    </row>
    <row r="138" spans="1:18" ht="34.5" x14ac:dyDescent="0.25">
      <c r="B138" s="14">
        <f t="shared" ref="B138:B184" si="15">+B137+1</f>
        <v>131</v>
      </c>
      <c r="C138" s="13">
        <v>45890</v>
      </c>
      <c r="D138" s="28" t="s">
        <v>2</v>
      </c>
      <c r="E138" s="24" t="s">
        <v>70</v>
      </c>
      <c r="F138" s="24" t="s">
        <v>302</v>
      </c>
      <c r="G138" s="24" t="s">
        <v>301</v>
      </c>
      <c r="H138" s="24" t="s">
        <v>27</v>
      </c>
      <c r="I138" s="24" t="s">
        <v>300</v>
      </c>
      <c r="J138" s="24" t="s">
        <v>153</v>
      </c>
      <c r="K138" s="24" t="s">
        <v>99</v>
      </c>
      <c r="L138" s="24" t="s">
        <v>66</v>
      </c>
      <c r="M138" s="31">
        <v>29</v>
      </c>
      <c r="N138" s="33">
        <v>41.03</v>
      </c>
      <c r="O138" s="32">
        <f t="shared" si="14"/>
        <v>1189.8700000000001</v>
      </c>
      <c r="P138" s="24" t="s">
        <v>96</v>
      </c>
      <c r="Q138" s="24" t="s">
        <v>0</v>
      </c>
      <c r="R138" s="31">
        <f>M138</f>
        <v>29</v>
      </c>
    </row>
    <row r="139" spans="1:18" ht="34.5" x14ac:dyDescent="0.25">
      <c r="B139" s="14">
        <f t="shared" si="15"/>
        <v>132</v>
      </c>
      <c r="C139" s="13">
        <v>45890</v>
      </c>
      <c r="D139" s="28" t="s">
        <v>2</v>
      </c>
      <c r="E139" s="24" t="s">
        <v>70</v>
      </c>
      <c r="F139" s="24" t="s">
        <v>302</v>
      </c>
      <c r="G139" s="24" t="s">
        <v>301</v>
      </c>
      <c r="H139" s="24" t="s">
        <v>27</v>
      </c>
      <c r="I139" s="24" t="s">
        <v>300</v>
      </c>
      <c r="J139" s="24" t="s">
        <v>153</v>
      </c>
      <c r="K139" s="24" t="s">
        <v>98</v>
      </c>
      <c r="L139" s="24" t="s">
        <v>66</v>
      </c>
      <c r="M139" s="31">
        <v>29</v>
      </c>
      <c r="N139" s="33">
        <v>64.72</v>
      </c>
      <c r="O139" s="32">
        <f t="shared" si="14"/>
        <v>1876.8799999999999</v>
      </c>
      <c r="P139" s="24" t="s">
        <v>96</v>
      </c>
      <c r="Q139" s="24" t="s">
        <v>0</v>
      </c>
      <c r="R139" s="31">
        <f>M139</f>
        <v>29</v>
      </c>
    </row>
    <row r="140" spans="1:18" ht="34.5" x14ac:dyDescent="0.25">
      <c r="B140" s="14">
        <f t="shared" si="15"/>
        <v>133</v>
      </c>
      <c r="C140" s="13">
        <v>45890</v>
      </c>
      <c r="D140" s="28" t="s">
        <v>2</v>
      </c>
      <c r="E140" s="24" t="s">
        <v>70</v>
      </c>
      <c r="F140" s="24" t="s">
        <v>302</v>
      </c>
      <c r="G140" s="24" t="s">
        <v>301</v>
      </c>
      <c r="H140" s="24" t="s">
        <v>27</v>
      </c>
      <c r="I140" s="24" t="s">
        <v>300</v>
      </c>
      <c r="J140" s="24" t="s">
        <v>153</v>
      </c>
      <c r="K140" s="24" t="s">
        <v>186</v>
      </c>
      <c r="L140" s="24" t="s">
        <v>66</v>
      </c>
      <c r="M140" s="31">
        <v>29</v>
      </c>
      <c r="N140" s="33">
        <v>67.540000000000006</v>
      </c>
      <c r="O140" s="32">
        <f t="shared" si="14"/>
        <v>1958.66</v>
      </c>
      <c r="P140" s="24" t="s">
        <v>96</v>
      </c>
      <c r="Q140" s="24" t="s">
        <v>0</v>
      </c>
      <c r="R140" s="31">
        <f>M140</f>
        <v>29</v>
      </c>
    </row>
    <row r="141" spans="1:18" ht="34.5" customHeight="1" x14ac:dyDescent="0.25">
      <c r="B141" s="14">
        <f t="shared" si="15"/>
        <v>134</v>
      </c>
      <c r="C141" s="13">
        <v>45890</v>
      </c>
      <c r="D141" s="28" t="s">
        <v>5</v>
      </c>
      <c r="E141" s="24" t="s">
        <v>299</v>
      </c>
      <c r="F141" s="24" t="s">
        <v>299</v>
      </c>
      <c r="G141" s="24" t="s">
        <v>298</v>
      </c>
      <c r="H141" s="24" t="s">
        <v>4</v>
      </c>
      <c r="I141" s="24" t="s">
        <v>297</v>
      </c>
      <c r="J141" s="24" t="s">
        <v>152</v>
      </c>
      <c r="K141" s="24" t="s">
        <v>65</v>
      </c>
      <c r="L141" s="24" t="s">
        <v>60</v>
      </c>
      <c r="M141" s="10">
        <v>25</v>
      </c>
      <c r="N141" s="12">
        <v>5325</v>
      </c>
      <c r="O141" s="11">
        <f t="shared" si="14"/>
        <v>133125</v>
      </c>
      <c r="P141" s="24" t="s">
        <v>63</v>
      </c>
      <c r="Q141" s="24" t="s">
        <v>0</v>
      </c>
      <c r="R141" s="10">
        <v>1</v>
      </c>
    </row>
    <row r="142" spans="1:18" ht="34.5" customHeight="1" x14ac:dyDescent="0.25">
      <c r="B142" s="14">
        <f t="shared" si="15"/>
        <v>135</v>
      </c>
      <c r="C142" s="13">
        <v>45890</v>
      </c>
      <c r="D142" s="28" t="s">
        <v>5</v>
      </c>
      <c r="E142" s="24" t="s">
        <v>299</v>
      </c>
      <c r="F142" s="24" t="s">
        <v>299</v>
      </c>
      <c r="G142" s="24" t="s">
        <v>298</v>
      </c>
      <c r="H142" s="24" t="s">
        <v>4</v>
      </c>
      <c r="I142" s="24" t="s">
        <v>297</v>
      </c>
      <c r="J142" s="24" t="s">
        <v>152</v>
      </c>
      <c r="K142" s="24" t="s">
        <v>64</v>
      </c>
      <c r="L142" s="24" t="s">
        <v>60</v>
      </c>
      <c r="M142" s="10">
        <v>1</v>
      </c>
      <c r="N142" s="12">
        <v>3579</v>
      </c>
      <c r="O142" s="11">
        <f t="shared" si="14"/>
        <v>3579</v>
      </c>
      <c r="P142" s="24" t="s">
        <v>63</v>
      </c>
      <c r="Q142" s="24" t="s">
        <v>0</v>
      </c>
      <c r="R142" s="10">
        <v>1</v>
      </c>
    </row>
    <row r="143" spans="1:18" ht="34.5" customHeight="1" x14ac:dyDescent="0.25">
      <c r="B143" s="14">
        <f t="shared" si="15"/>
        <v>136</v>
      </c>
      <c r="C143" s="13">
        <v>45890</v>
      </c>
      <c r="D143" s="28" t="s">
        <v>5</v>
      </c>
      <c r="E143" s="24" t="s">
        <v>299</v>
      </c>
      <c r="F143" s="24" t="s">
        <v>299</v>
      </c>
      <c r="G143" s="24" t="s">
        <v>298</v>
      </c>
      <c r="H143" s="24" t="s">
        <v>4</v>
      </c>
      <c r="I143" s="24" t="s">
        <v>297</v>
      </c>
      <c r="J143" s="24" t="s">
        <v>152</v>
      </c>
      <c r="K143" s="24" t="s">
        <v>62</v>
      </c>
      <c r="L143" s="24" t="s">
        <v>60</v>
      </c>
      <c r="M143" s="10">
        <v>13</v>
      </c>
      <c r="N143" s="12">
        <v>1500</v>
      </c>
      <c r="O143" s="11">
        <f t="shared" si="14"/>
        <v>19500</v>
      </c>
      <c r="P143" s="24" t="s">
        <v>61</v>
      </c>
      <c r="Q143" s="24" t="s">
        <v>0</v>
      </c>
      <c r="R143" s="10">
        <v>1</v>
      </c>
    </row>
    <row r="144" spans="1:18" ht="34.5" customHeight="1" x14ac:dyDescent="0.25">
      <c r="A144" s="4"/>
      <c r="B144" s="14">
        <f t="shared" si="15"/>
        <v>137</v>
      </c>
      <c r="C144" s="13">
        <v>45891</v>
      </c>
      <c r="D144" s="24" t="s">
        <v>2</v>
      </c>
      <c r="E144" s="24" t="s">
        <v>296</v>
      </c>
      <c r="F144" s="24" t="s">
        <v>295</v>
      </c>
      <c r="G144" s="24" t="s">
        <v>294</v>
      </c>
      <c r="H144" s="24" t="s">
        <v>27</v>
      </c>
      <c r="I144" s="24" t="s">
        <v>293</v>
      </c>
      <c r="J144" s="24" t="s">
        <v>151</v>
      </c>
      <c r="K144" s="24" t="s">
        <v>90</v>
      </c>
      <c r="L144" s="24" t="s">
        <v>7</v>
      </c>
      <c r="M144" s="10">
        <v>325</v>
      </c>
      <c r="N144" s="12">
        <v>62.79</v>
      </c>
      <c r="O144" s="11">
        <f t="shared" si="14"/>
        <v>20406.75</v>
      </c>
      <c r="P144" s="24" t="s">
        <v>51</v>
      </c>
      <c r="Q144" s="24" t="s">
        <v>0</v>
      </c>
      <c r="R144" s="10">
        <f>+M144/10</f>
        <v>32.5</v>
      </c>
    </row>
    <row r="145" spans="2:18" s="26" customFormat="1" ht="34.5" customHeight="1" x14ac:dyDescent="0.25">
      <c r="B145" s="14">
        <f t="shared" si="15"/>
        <v>138</v>
      </c>
      <c r="C145" s="13">
        <v>45891</v>
      </c>
      <c r="D145" s="28" t="s">
        <v>8</v>
      </c>
      <c r="E145" s="28" t="s">
        <v>8</v>
      </c>
      <c r="F145" s="24" t="s">
        <v>285</v>
      </c>
      <c r="G145" s="24" t="s">
        <v>284</v>
      </c>
      <c r="H145" s="24" t="s">
        <v>283</v>
      </c>
      <c r="I145" s="24" t="s">
        <v>282</v>
      </c>
      <c r="J145" s="24" t="s">
        <v>150</v>
      </c>
      <c r="K145" s="24" t="s">
        <v>184</v>
      </c>
      <c r="L145" s="24" t="s">
        <v>80</v>
      </c>
      <c r="M145" s="10">
        <v>25</v>
      </c>
      <c r="N145" s="12">
        <v>318</v>
      </c>
      <c r="O145" s="11">
        <f t="shared" si="14"/>
        <v>7950</v>
      </c>
      <c r="P145" s="24" t="s">
        <v>79</v>
      </c>
      <c r="Q145" s="24" t="s">
        <v>0</v>
      </c>
      <c r="R145" s="10">
        <f t="shared" ref="R145:R163" si="16">M145</f>
        <v>25</v>
      </c>
    </row>
    <row r="146" spans="2:18" s="26" customFormat="1" ht="34.5" customHeight="1" x14ac:dyDescent="0.25">
      <c r="B146" s="14">
        <f t="shared" si="15"/>
        <v>139</v>
      </c>
      <c r="C146" s="13">
        <v>45891</v>
      </c>
      <c r="D146" s="28" t="s">
        <v>8</v>
      </c>
      <c r="E146" s="28" t="s">
        <v>8</v>
      </c>
      <c r="F146" s="24" t="s">
        <v>292</v>
      </c>
      <c r="G146" s="24" t="s">
        <v>291</v>
      </c>
      <c r="H146" s="24" t="s">
        <v>290</v>
      </c>
      <c r="I146" s="24" t="s">
        <v>289</v>
      </c>
      <c r="J146" s="24" t="s">
        <v>149</v>
      </c>
      <c r="K146" s="24" t="s">
        <v>184</v>
      </c>
      <c r="L146" s="24" t="s">
        <v>80</v>
      </c>
      <c r="M146" s="10">
        <v>25</v>
      </c>
      <c r="N146" s="12">
        <v>318</v>
      </c>
      <c r="O146" s="11">
        <f t="shared" si="14"/>
        <v>7950</v>
      </c>
      <c r="P146" s="24" t="s">
        <v>79</v>
      </c>
      <c r="Q146" s="24" t="s">
        <v>0</v>
      </c>
      <c r="R146" s="10">
        <f t="shared" si="16"/>
        <v>25</v>
      </c>
    </row>
    <row r="147" spans="2:18" s="26" customFormat="1" ht="34.5" customHeight="1" x14ac:dyDescent="0.25">
      <c r="B147" s="14">
        <f t="shared" si="15"/>
        <v>140</v>
      </c>
      <c r="C147" s="13">
        <v>45891</v>
      </c>
      <c r="D147" s="28" t="s">
        <v>8</v>
      </c>
      <c r="E147" s="28" t="s">
        <v>8</v>
      </c>
      <c r="F147" s="24" t="s">
        <v>292</v>
      </c>
      <c r="G147" s="24" t="s">
        <v>291</v>
      </c>
      <c r="H147" s="24" t="s">
        <v>290</v>
      </c>
      <c r="I147" s="24" t="s">
        <v>289</v>
      </c>
      <c r="J147" s="24" t="s">
        <v>149</v>
      </c>
      <c r="K147" s="24" t="s">
        <v>100</v>
      </c>
      <c r="L147" s="24" t="s">
        <v>66</v>
      </c>
      <c r="M147" s="31">
        <v>30</v>
      </c>
      <c r="N147" s="33">
        <v>111.36</v>
      </c>
      <c r="O147" s="32">
        <f t="shared" si="14"/>
        <v>3340.8</v>
      </c>
      <c r="P147" s="24" t="s">
        <v>96</v>
      </c>
      <c r="Q147" s="24" t="s">
        <v>0</v>
      </c>
      <c r="R147" s="31">
        <f t="shared" si="16"/>
        <v>30</v>
      </c>
    </row>
    <row r="148" spans="2:18" ht="51.75" x14ac:dyDescent="0.25">
      <c r="B148" s="14">
        <f t="shared" si="15"/>
        <v>141</v>
      </c>
      <c r="C148" s="13">
        <v>45891</v>
      </c>
      <c r="D148" s="28" t="s">
        <v>8</v>
      </c>
      <c r="E148" s="28" t="s">
        <v>8</v>
      </c>
      <c r="F148" s="24" t="s">
        <v>292</v>
      </c>
      <c r="G148" s="24" t="s">
        <v>291</v>
      </c>
      <c r="H148" s="24" t="s">
        <v>290</v>
      </c>
      <c r="I148" s="24" t="s">
        <v>289</v>
      </c>
      <c r="J148" s="24" t="s">
        <v>149</v>
      </c>
      <c r="K148" s="24" t="s">
        <v>215</v>
      </c>
      <c r="L148" s="24" t="s">
        <v>66</v>
      </c>
      <c r="M148" s="31">
        <v>30</v>
      </c>
      <c r="N148" s="33">
        <v>135.19</v>
      </c>
      <c r="O148" s="32">
        <f t="shared" si="14"/>
        <v>4055.7</v>
      </c>
      <c r="P148" s="24" t="s">
        <v>96</v>
      </c>
      <c r="Q148" s="24" t="s">
        <v>0</v>
      </c>
      <c r="R148" s="31">
        <f t="shared" si="16"/>
        <v>30</v>
      </c>
    </row>
    <row r="149" spans="2:18" ht="51.75" x14ac:dyDescent="0.25">
      <c r="B149" s="14">
        <f t="shared" si="15"/>
        <v>142</v>
      </c>
      <c r="C149" s="13">
        <v>45891</v>
      </c>
      <c r="D149" s="28" t="s">
        <v>8</v>
      </c>
      <c r="E149" s="28" t="s">
        <v>8</v>
      </c>
      <c r="F149" s="24" t="s">
        <v>292</v>
      </c>
      <c r="G149" s="24" t="s">
        <v>291</v>
      </c>
      <c r="H149" s="24" t="s">
        <v>290</v>
      </c>
      <c r="I149" s="24" t="s">
        <v>289</v>
      </c>
      <c r="J149" s="24" t="s">
        <v>149</v>
      </c>
      <c r="K149" s="24" t="s">
        <v>99</v>
      </c>
      <c r="L149" s="24" t="s">
        <v>66</v>
      </c>
      <c r="M149" s="31">
        <v>30</v>
      </c>
      <c r="N149" s="33">
        <v>41.03</v>
      </c>
      <c r="O149" s="32">
        <f t="shared" si="14"/>
        <v>1230.9000000000001</v>
      </c>
      <c r="P149" s="24" t="s">
        <v>96</v>
      </c>
      <c r="Q149" s="24" t="s">
        <v>0</v>
      </c>
      <c r="R149" s="31">
        <f t="shared" si="16"/>
        <v>30</v>
      </c>
    </row>
    <row r="150" spans="2:18" ht="51.75" x14ac:dyDescent="0.25">
      <c r="B150" s="14">
        <f t="shared" si="15"/>
        <v>143</v>
      </c>
      <c r="C150" s="13">
        <v>45891</v>
      </c>
      <c r="D150" s="28" t="s">
        <v>8</v>
      </c>
      <c r="E150" s="28" t="s">
        <v>8</v>
      </c>
      <c r="F150" s="24" t="s">
        <v>292</v>
      </c>
      <c r="G150" s="24" t="s">
        <v>291</v>
      </c>
      <c r="H150" s="24" t="s">
        <v>290</v>
      </c>
      <c r="I150" s="24" t="s">
        <v>289</v>
      </c>
      <c r="J150" s="24" t="s">
        <v>149</v>
      </c>
      <c r="K150" s="24" t="s">
        <v>98</v>
      </c>
      <c r="L150" s="24" t="s">
        <v>66</v>
      </c>
      <c r="M150" s="31">
        <v>30</v>
      </c>
      <c r="N150" s="33">
        <v>64.72</v>
      </c>
      <c r="O150" s="32">
        <f t="shared" si="14"/>
        <v>1941.6</v>
      </c>
      <c r="P150" s="24" t="s">
        <v>96</v>
      </c>
      <c r="Q150" s="24" t="s">
        <v>0</v>
      </c>
      <c r="R150" s="31">
        <f t="shared" si="16"/>
        <v>30</v>
      </c>
    </row>
    <row r="151" spans="2:18" ht="51.75" x14ac:dyDescent="0.25">
      <c r="B151" s="14">
        <f t="shared" si="15"/>
        <v>144</v>
      </c>
      <c r="C151" s="13">
        <v>45891</v>
      </c>
      <c r="D151" s="28" t="s">
        <v>8</v>
      </c>
      <c r="E151" s="28" t="s">
        <v>8</v>
      </c>
      <c r="F151" s="24" t="s">
        <v>292</v>
      </c>
      <c r="G151" s="24" t="s">
        <v>291</v>
      </c>
      <c r="H151" s="24" t="s">
        <v>290</v>
      </c>
      <c r="I151" s="24" t="s">
        <v>289</v>
      </c>
      <c r="J151" s="24" t="s">
        <v>149</v>
      </c>
      <c r="K151" s="24" t="s">
        <v>186</v>
      </c>
      <c r="L151" s="24" t="s">
        <v>66</v>
      </c>
      <c r="M151" s="31">
        <v>30</v>
      </c>
      <c r="N151" s="33">
        <v>67.540000000000006</v>
      </c>
      <c r="O151" s="32">
        <f t="shared" si="14"/>
        <v>2026.2000000000003</v>
      </c>
      <c r="P151" s="24" t="s">
        <v>96</v>
      </c>
      <c r="Q151" s="24" t="s">
        <v>0</v>
      </c>
      <c r="R151" s="31">
        <f t="shared" si="16"/>
        <v>30</v>
      </c>
    </row>
    <row r="152" spans="2:18" s="26" customFormat="1" ht="34.5" customHeight="1" x14ac:dyDescent="0.25">
      <c r="B152" s="14">
        <f t="shared" si="15"/>
        <v>145</v>
      </c>
      <c r="C152" s="13">
        <v>45891</v>
      </c>
      <c r="D152" s="28" t="s">
        <v>8</v>
      </c>
      <c r="E152" s="28" t="s">
        <v>8</v>
      </c>
      <c r="F152" s="24" t="s">
        <v>288</v>
      </c>
      <c r="G152" s="24" t="s">
        <v>287</v>
      </c>
      <c r="H152" s="24" t="s">
        <v>43</v>
      </c>
      <c r="I152" s="24" t="s">
        <v>286</v>
      </c>
      <c r="J152" s="24" t="s">
        <v>145</v>
      </c>
      <c r="K152" s="24" t="s">
        <v>184</v>
      </c>
      <c r="L152" s="24" t="s">
        <v>80</v>
      </c>
      <c r="M152" s="10">
        <v>25</v>
      </c>
      <c r="N152" s="12">
        <v>318</v>
      </c>
      <c r="O152" s="11">
        <f t="shared" si="14"/>
        <v>7950</v>
      </c>
      <c r="P152" s="24" t="s">
        <v>79</v>
      </c>
      <c r="Q152" s="24" t="s">
        <v>0</v>
      </c>
      <c r="R152" s="10">
        <f t="shared" si="16"/>
        <v>25</v>
      </c>
    </row>
    <row r="153" spans="2:18" s="26" customFormat="1" ht="34.5" customHeight="1" x14ac:dyDescent="0.25">
      <c r="B153" s="14">
        <f t="shared" si="15"/>
        <v>146</v>
      </c>
      <c r="C153" s="13">
        <v>45891</v>
      </c>
      <c r="D153" s="28" t="s">
        <v>8</v>
      </c>
      <c r="E153" s="28" t="s">
        <v>8</v>
      </c>
      <c r="F153" s="24" t="s">
        <v>288</v>
      </c>
      <c r="G153" s="24" t="s">
        <v>287</v>
      </c>
      <c r="H153" s="24" t="s">
        <v>43</v>
      </c>
      <c r="I153" s="24" t="s">
        <v>286</v>
      </c>
      <c r="J153" s="24" t="s">
        <v>145</v>
      </c>
      <c r="K153" s="24" t="s">
        <v>100</v>
      </c>
      <c r="L153" s="24" t="s">
        <v>66</v>
      </c>
      <c r="M153" s="31">
        <v>30</v>
      </c>
      <c r="N153" s="33">
        <v>111.36</v>
      </c>
      <c r="O153" s="32">
        <f t="shared" si="14"/>
        <v>3340.8</v>
      </c>
      <c r="P153" s="24" t="s">
        <v>96</v>
      </c>
      <c r="Q153" s="24" t="s">
        <v>0</v>
      </c>
      <c r="R153" s="31">
        <f t="shared" si="16"/>
        <v>30</v>
      </c>
    </row>
    <row r="154" spans="2:18" ht="51.75" x14ac:dyDescent="0.25">
      <c r="B154" s="14">
        <f t="shared" si="15"/>
        <v>147</v>
      </c>
      <c r="C154" s="13">
        <v>45891</v>
      </c>
      <c r="D154" s="28" t="s">
        <v>8</v>
      </c>
      <c r="E154" s="28" t="s">
        <v>8</v>
      </c>
      <c r="F154" s="24" t="s">
        <v>288</v>
      </c>
      <c r="G154" s="24" t="s">
        <v>287</v>
      </c>
      <c r="H154" s="24" t="s">
        <v>43</v>
      </c>
      <c r="I154" s="24" t="s">
        <v>286</v>
      </c>
      <c r="J154" s="24" t="s">
        <v>145</v>
      </c>
      <c r="K154" s="24" t="s">
        <v>215</v>
      </c>
      <c r="L154" s="24" t="s">
        <v>66</v>
      </c>
      <c r="M154" s="31">
        <v>30</v>
      </c>
      <c r="N154" s="33">
        <v>135.19</v>
      </c>
      <c r="O154" s="32">
        <f t="shared" si="14"/>
        <v>4055.7</v>
      </c>
      <c r="P154" s="24" t="s">
        <v>96</v>
      </c>
      <c r="Q154" s="24" t="s">
        <v>0</v>
      </c>
      <c r="R154" s="31">
        <f t="shared" si="16"/>
        <v>30</v>
      </c>
    </row>
    <row r="155" spans="2:18" ht="51.75" x14ac:dyDescent="0.25">
      <c r="B155" s="14">
        <f t="shared" si="15"/>
        <v>148</v>
      </c>
      <c r="C155" s="13">
        <v>45891</v>
      </c>
      <c r="D155" s="28" t="s">
        <v>8</v>
      </c>
      <c r="E155" s="28" t="s">
        <v>8</v>
      </c>
      <c r="F155" s="24" t="s">
        <v>288</v>
      </c>
      <c r="G155" s="24" t="s">
        <v>287</v>
      </c>
      <c r="H155" s="24" t="s">
        <v>43</v>
      </c>
      <c r="I155" s="24" t="s">
        <v>286</v>
      </c>
      <c r="J155" s="24" t="s">
        <v>145</v>
      </c>
      <c r="K155" s="24" t="s">
        <v>99</v>
      </c>
      <c r="L155" s="24" t="s">
        <v>66</v>
      </c>
      <c r="M155" s="31">
        <v>30</v>
      </c>
      <c r="N155" s="33">
        <v>41.03</v>
      </c>
      <c r="O155" s="32">
        <f t="shared" si="14"/>
        <v>1230.9000000000001</v>
      </c>
      <c r="P155" s="24" t="s">
        <v>96</v>
      </c>
      <c r="Q155" s="24" t="s">
        <v>0</v>
      </c>
      <c r="R155" s="31">
        <f t="shared" si="16"/>
        <v>30</v>
      </c>
    </row>
    <row r="156" spans="2:18" ht="51.75" x14ac:dyDescent="0.25">
      <c r="B156" s="14">
        <f t="shared" si="15"/>
        <v>149</v>
      </c>
      <c r="C156" s="13">
        <v>45891</v>
      </c>
      <c r="D156" s="28" t="s">
        <v>8</v>
      </c>
      <c r="E156" s="28" t="s">
        <v>8</v>
      </c>
      <c r="F156" s="24" t="s">
        <v>288</v>
      </c>
      <c r="G156" s="24" t="s">
        <v>287</v>
      </c>
      <c r="H156" s="24" t="s">
        <v>43</v>
      </c>
      <c r="I156" s="24" t="s">
        <v>286</v>
      </c>
      <c r="J156" s="24" t="s">
        <v>145</v>
      </c>
      <c r="K156" s="24" t="s">
        <v>98</v>
      </c>
      <c r="L156" s="24" t="s">
        <v>66</v>
      </c>
      <c r="M156" s="31">
        <v>30</v>
      </c>
      <c r="N156" s="33">
        <v>64.72</v>
      </c>
      <c r="O156" s="32">
        <f t="shared" si="14"/>
        <v>1941.6</v>
      </c>
      <c r="P156" s="24" t="s">
        <v>96</v>
      </c>
      <c r="Q156" s="24" t="s">
        <v>0</v>
      </c>
      <c r="R156" s="31">
        <f t="shared" si="16"/>
        <v>30</v>
      </c>
    </row>
    <row r="157" spans="2:18" ht="51.75" x14ac:dyDescent="0.25">
      <c r="B157" s="14">
        <f t="shared" si="15"/>
        <v>150</v>
      </c>
      <c r="C157" s="13">
        <v>45891</v>
      </c>
      <c r="D157" s="28" t="s">
        <v>8</v>
      </c>
      <c r="E157" s="28" t="s">
        <v>8</v>
      </c>
      <c r="F157" s="24" t="s">
        <v>288</v>
      </c>
      <c r="G157" s="24" t="s">
        <v>287</v>
      </c>
      <c r="H157" s="24" t="s">
        <v>43</v>
      </c>
      <c r="I157" s="24" t="s">
        <v>286</v>
      </c>
      <c r="J157" s="24" t="s">
        <v>145</v>
      </c>
      <c r="K157" s="24" t="s">
        <v>186</v>
      </c>
      <c r="L157" s="24" t="s">
        <v>66</v>
      </c>
      <c r="M157" s="31">
        <v>30</v>
      </c>
      <c r="N157" s="33">
        <v>67.540000000000006</v>
      </c>
      <c r="O157" s="32">
        <f t="shared" si="14"/>
        <v>2026.2000000000003</v>
      </c>
      <c r="P157" s="24" t="s">
        <v>96</v>
      </c>
      <c r="Q157" s="24" t="s">
        <v>0</v>
      </c>
      <c r="R157" s="31">
        <f t="shared" si="16"/>
        <v>30</v>
      </c>
    </row>
    <row r="158" spans="2:18" s="26" customFormat="1" ht="34.5" customHeight="1" x14ac:dyDescent="0.25">
      <c r="B158" s="14">
        <f t="shared" si="15"/>
        <v>151</v>
      </c>
      <c r="C158" s="13">
        <v>45891</v>
      </c>
      <c r="D158" s="28" t="s">
        <v>8</v>
      </c>
      <c r="E158" s="28" t="s">
        <v>8</v>
      </c>
      <c r="F158" s="24" t="s">
        <v>285</v>
      </c>
      <c r="G158" s="24" t="s">
        <v>284</v>
      </c>
      <c r="H158" s="24" t="s">
        <v>283</v>
      </c>
      <c r="I158" s="24" t="s">
        <v>282</v>
      </c>
      <c r="J158" s="24" t="s">
        <v>144</v>
      </c>
      <c r="K158" s="24" t="s">
        <v>100</v>
      </c>
      <c r="L158" s="24" t="s">
        <v>66</v>
      </c>
      <c r="M158" s="31">
        <v>30</v>
      </c>
      <c r="N158" s="33">
        <v>111.36</v>
      </c>
      <c r="O158" s="32">
        <f t="shared" si="14"/>
        <v>3340.8</v>
      </c>
      <c r="P158" s="24" t="s">
        <v>96</v>
      </c>
      <c r="Q158" s="24" t="s">
        <v>0</v>
      </c>
      <c r="R158" s="31">
        <f t="shared" si="16"/>
        <v>30</v>
      </c>
    </row>
    <row r="159" spans="2:18" ht="51.75" x14ac:dyDescent="0.25">
      <c r="B159" s="14">
        <f t="shared" si="15"/>
        <v>152</v>
      </c>
      <c r="C159" s="13">
        <v>45891</v>
      </c>
      <c r="D159" s="28" t="s">
        <v>8</v>
      </c>
      <c r="E159" s="28" t="s">
        <v>8</v>
      </c>
      <c r="F159" s="24" t="s">
        <v>285</v>
      </c>
      <c r="G159" s="24" t="s">
        <v>284</v>
      </c>
      <c r="H159" s="24" t="s">
        <v>283</v>
      </c>
      <c r="I159" s="24" t="s">
        <v>282</v>
      </c>
      <c r="J159" s="24" t="s">
        <v>144</v>
      </c>
      <c r="K159" s="24" t="s">
        <v>215</v>
      </c>
      <c r="L159" s="24" t="s">
        <v>66</v>
      </c>
      <c r="M159" s="31">
        <v>30</v>
      </c>
      <c r="N159" s="33">
        <v>135.19</v>
      </c>
      <c r="O159" s="32">
        <f t="shared" si="14"/>
        <v>4055.7</v>
      </c>
      <c r="P159" s="24" t="s">
        <v>96</v>
      </c>
      <c r="Q159" s="24" t="s">
        <v>0</v>
      </c>
      <c r="R159" s="31">
        <f t="shared" si="16"/>
        <v>30</v>
      </c>
    </row>
    <row r="160" spans="2:18" ht="51.75" x14ac:dyDescent="0.25">
      <c r="B160" s="14">
        <f t="shared" si="15"/>
        <v>153</v>
      </c>
      <c r="C160" s="13">
        <v>45891</v>
      </c>
      <c r="D160" s="28" t="s">
        <v>8</v>
      </c>
      <c r="E160" s="28" t="s">
        <v>8</v>
      </c>
      <c r="F160" s="24" t="s">
        <v>285</v>
      </c>
      <c r="G160" s="24" t="s">
        <v>284</v>
      </c>
      <c r="H160" s="24" t="s">
        <v>283</v>
      </c>
      <c r="I160" s="24" t="s">
        <v>282</v>
      </c>
      <c r="J160" s="24" t="s">
        <v>144</v>
      </c>
      <c r="K160" s="24" t="s">
        <v>99</v>
      </c>
      <c r="L160" s="24" t="s">
        <v>66</v>
      </c>
      <c r="M160" s="31">
        <v>30</v>
      </c>
      <c r="N160" s="33">
        <v>41.03</v>
      </c>
      <c r="O160" s="32">
        <f t="shared" si="14"/>
        <v>1230.9000000000001</v>
      </c>
      <c r="P160" s="24" t="s">
        <v>96</v>
      </c>
      <c r="Q160" s="24" t="s">
        <v>0</v>
      </c>
      <c r="R160" s="31">
        <f t="shared" si="16"/>
        <v>30</v>
      </c>
    </row>
    <row r="161" spans="1:18" ht="51.75" x14ac:dyDescent="0.25">
      <c r="B161" s="14">
        <f t="shared" si="15"/>
        <v>154</v>
      </c>
      <c r="C161" s="13">
        <v>45891</v>
      </c>
      <c r="D161" s="28" t="s">
        <v>8</v>
      </c>
      <c r="E161" s="28" t="s">
        <v>8</v>
      </c>
      <c r="F161" s="24" t="s">
        <v>285</v>
      </c>
      <c r="G161" s="24" t="s">
        <v>284</v>
      </c>
      <c r="H161" s="24" t="s">
        <v>283</v>
      </c>
      <c r="I161" s="24" t="s">
        <v>282</v>
      </c>
      <c r="J161" s="24" t="s">
        <v>144</v>
      </c>
      <c r="K161" s="24" t="s">
        <v>98</v>
      </c>
      <c r="L161" s="24" t="s">
        <v>66</v>
      </c>
      <c r="M161" s="31">
        <v>30</v>
      </c>
      <c r="N161" s="33">
        <v>64.72</v>
      </c>
      <c r="O161" s="32">
        <f t="shared" si="14"/>
        <v>1941.6</v>
      </c>
      <c r="P161" s="24" t="s">
        <v>96</v>
      </c>
      <c r="Q161" s="24" t="s">
        <v>0</v>
      </c>
      <c r="R161" s="31">
        <f t="shared" si="16"/>
        <v>30</v>
      </c>
    </row>
    <row r="162" spans="1:18" ht="51.75" x14ac:dyDescent="0.25">
      <c r="B162" s="14">
        <f t="shared" si="15"/>
        <v>155</v>
      </c>
      <c r="C162" s="13">
        <v>45891</v>
      </c>
      <c r="D162" s="28" t="s">
        <v>8</v>
      </c>
      <c r="E162" s="28" t="s">
        <v>8</v>
      </c>
      <c r="F162" s="24" t="s">
        <v>285</v>
      </c>
      <c r="G162" s="24" t="s">
        <v>284</v>
      </c>
      <c r="H162" s="24" t="s">
        <v>283</v>
      </c>
      <c r="I162" s="24" t="s">
        <v>282</v>
      </c>
      <c r="J162" s="24" t="s">
        <v>144</v>
      </c>
      <c r="K162" s="24" t="s">
        <v>186</v>
      </c>
      <c r="L162" s="24" t="s">
        <v>66</v>
      </c>
      <c r="M162" s="31">
        <v>30</v>
      </c>
      <c r="N162" s="33">
        <v>67.540000000000006</v>
      </c>
      <c r="O162" s="32">
        <f t="shared" si="14"/>
        <v>2026.2000000000003</v>
      </c>
      <c r="P162" s="24" t="s">
        <v>96</v>
      </c>
      <c r="Q162" s="24" t="s">
        <v>0</v>
      </c>
      <c r="R162" s="31">
        <f t="shared" si="16"/>
        <v>30</v>
      </c>
    </row>
    <row r="163" spans="1:18" ht="34.5" customHeight="1" x14ac:dyDescent="0.25">
      <c r="A163" s="26"/>
      <c r="B163" s="14">
        <f t="shared" si="15"/>
        <v>156</v>
      </c>
      <c r="C163" s="13">
        <v>45890</v>
      </c>
      <c r="D163" s="24" t="s">
        <v>2</v>
      </c>
      <c r="E163" s="24" t="s">
        <v>281</v>
      </c>
      <c r="F163" s="24" t="s">
        <v>280</v>
      </c>
      <c r="G163" s="24" t="s">
        <v>279</v>
      </c>
      <c r="H163" s="24" t="s">
        <v>27</v>
      </c>
      <c r="I163" s="24" t="s">
        <v>278</v>
      </c>
      <c r="J163" s="24" t="s">
        <v>277</v>
      </c>
      <c r="K163" s="24" t="s">
        <v>104</v>
      </c>
      <c r="L163" s="24" t="s">
        <v>103</v>
      </c>
      <c r="M163" s="10">
        <v>19</v>
      </c>
      <c r="N163" s="12">
        <v>176.7</v>
      </c>
      <c r="O163" s="11">
        <f t="shared" si="14"/>
        <v>3357.2999999999997</v>
      </c>
      <c r="P163" s="24" t="s">
        <v>102</v>
      </c>
      <c r="Q163" s="24" t="s">
        <v>6</v>
      </c>
      <c r="R163" s="10">
        <f t="shared" si="16"/>
        <v>19</v>
      </c>
    </row>
    <row r="164" spans="1:18" s="25" customFormat="1" ht="34.5" x14ac:dyDescent="0.25">
      <c r="B164" s="14">
        <f t="shared" si="15"/>
        <v>157</v>
      </c>
      <c r="C164" s="13">
        <v>45890</v>
      </c>
      <c r="D164" s="24" t="s">
        <v>8</v>
      </c>
      <c r="E164" s="24" t="s">
        <v>276</v>
      </c>
      <c r="F164" s="24" t="s">
        <v>275</v>
      </c>
      <c r="G164" s="24" t="s">
        <v>274</v>
      </c>
      <c r="H164" s="24" t="s">
        <v>27</v>
      </c>
      <c r="I164" s="24" t="s">
        <v>273</v>
      </c>
      <c r="J164" s="24" t="s">
        <v>272</v>
      </c>
      <c r="K164" s="24" t="s">
        <v>50</v>
      </c>
      <c r="L164" s="24" t="s">
        <v>10</v>
      </c>
      <c r="M164" s="31">
        <v>359</v>
      </c>
      <c r="N164" s="33">
        <v>0</v>
      </c>
      <c r="O164" s="32">
        <f t="shared" si="14"/>
        <v>0</v>
      </c>
      <c r="P164" s="24" t="s">
        <v>131</v>
      </c>
      <c r="Q164" s="24" t="s">
        <v>6</v>
      </c>
      <c r="R164" s="31">
        <f>M164/2</f>
        <v>179.5</v>
      </c>
    </row>
    <row r="165" spans="1:18" ht="34.5" customHeight="1" x14ac:dyDescent="0.25">
      <c r="B165" s="14">
        <f t="shared" si="15"/>
        <v>158</v>
      </c>
      <c r="C165" s="13">
        <v>45891</v>
      </c>
      <c r="D165" s="28" t="s">
        <v>2</v>
      </c>
      <c r="E165" s="24" t="s">
        <v>271</v>
      </c>
      <c r="F165" s="24" t="s">
        <v>271</v>
      </c>
      <c r="G165" s="24" t="s">
        <v>270</v>
      </c>
      <c r="H165" s="24" t="s">
        <v>4</v>
      </c>
      <c r="I165" s="24" t="s">
        <v>269</v>
      </c>
      <c r="J165" s="24" t="s">
        <v>268</v>
      </c>
      <c r="K165" s="24" t="s">
        <v>65</v>
      </c>
      <c r="L165" s="24" t="s">
        <v>60</v>
      </c>
      <c r="M165" s="10">
        <v>25</v>
      </c>
      <c r="N165" s="12">
        <v>5325</v>
      </c>
      <c r="O165" s="11">
        <f t="shared" si="14"/>
        <v>133125</v>
      </c>
      <c r="P165" s="24" t="s">
        <v>63</v>
      </c>
      <c r="Q165" s="24" t="s">
        <v>0</v>
      </c>
      <c r="R165" s="10">
        <v>1</v>
      </c>
    </row>
    <row r="166" spans="1:18" ht="34.5" customHeight="1" x14ac:dyDescent="0.25">
      <c r="B166" s="14">
        <f t="shared" si="15"/>
        <v>159</v>
      </c>
      <c r="C166" s="13">
        <v>45891</v>
      </c>
      <c r="D166" s="28" t="s">
        <v>2</v>
      </c>
      <c r="E166" s="24" t="s">
        <v>271</v>
      </c>
      <c r="F166" s="24" t="s">
        <v>271</v>
      </c>
      <c r="G166" s="24" t="s">
        <v>270</v>
      </c>
      <c r="H166" s="24" t="s">
        <v>4</v>
      </c>
      <c r="I166" s="24" t="s">
        <v>269</v>
      </c>
      <c r="J166" s="24" t="s">
        <v>268</v>
      </c>
      <c r="K166" s="24" t="s">
        <v>64</v>
      </c>
      <c r="L166" s="24" t="s">
        <v>60</v>
      </c>
      <c r="M166" s="10">
        <v>1</v>
      </c>
      <c r="N166" s="12">
        <v>3579</v>
      </c>
      <c r="O166" s="11">
        <f t="shared" si="14"/>
        <v>3579</v>
      </c>
      <c r="P166" s="24" t="s">
        <v>63</v>
      </c>
      <c r="Q166" s="24" t="s">
        <v>0</v>
      </c>
      <c r="R166" s="10">
        <v>1</v>
      </c>
    </row>
    <row r="167" spans="1:18" ht="34.5" customHeight="1" x14ac:dyDescent="0.25">
      <c r="B167" s="14">
        <f t="shared" si="15"/>
        <v>160</v>
      </c>
      <c r="C167" s="13">
        <v>45891</v>
      </c>
      <c r="D167" s="28" t="s">
        <v>2</v>
      </c>
      <c r="E167" s="24" t="s">
        <v>271</v>
      </c>
      <c r="F167" s="24" t="s">
        <v>271</v>
      </c>
      <c r="G167" s="24" t="s">
        <v>270</v>
      </c>
      <c r="H167" s="24" t="s">
        <v>4</v>
      </c>
      <c r="I167" s="24" t="s">
        <v>269</v>
      </c>
      <c r="J167" s="24" t="s">
        <v>268</v>
      </c>
      <c r="K167" s="24" t="s">
        <v>62</v>
      </c>
      <c r="L167" s="24" t="s">
        <v>60</v>
      </c>
      <c r="M167" s="10">
        <v>13</v>
      </c>
      <c r="N167" s="12">
        <v>1500</v>
      </c>
      <c r="O167" s="11">
        <f t="shared" si="14"/>
        <v>19500</v>
      </c>
      <c r="P167" s="24" t="s">
        <v>61</v>
      </c>
      <c r="Q167" s="24" t="s">
        <v>0</v>
      </c>
      <c r="R167" s="10">
        <v>1</v>
      </c>
    </row>
    <row r="168" spans="1:18" ht="34.5" customHeight="1" x14ac:dyDescent="0.25">
      <c r="B168" s="14">
        <f t="shared" si="15"/>
        <v>161</v>
      </c>
      <c r="C168" s="13">
        <v>45891</v>
      </c>
      <c r="D168" s="24" t="s">
        <v>24</v>
      </c>
      <c r="E168" s="24" t="s">
        <v>267</v>
      </c>
      <c r="F168" s="24" t="s">
        <v>267</v>
      </c>
      <c r="G168" s="24" t="s">
        <v>266</v>
      </c>
      <c r="H168" s="24" t="s">
        <v>265</v>
      </c>
      <c r="I168" s="24" t="s">
        <v>264</v>
      </c>
      <c r="J168" s="24" t="s">
        <v>143</v>
      </c>
      <c r="K168" s="24" t="s">
        <v>89</v>
      </c>
      <c r="L168" s="24" t="s">
        <v>47</v>
      </c>
      <c r="M168" s="10">
        <v>1</v>
      </c>
      <c r="N168" s="12">
        <v>24900</v>
      </c>
      <c r="O168" s="11">
        <f t="shared" ref="O168:O184" si="17">+M168*N168</f>
        <v>24900</v>
      </c>
      <c r="P168" s="24" t="s">
        <v>88</v>
      </c>
      <c r="Q168" s="24" t="s">
        <v>0</v>
      </c>
      <c r="R168" s="10">
        <v>1</v>
      </c>
    </row>
    <row r="169" spans="1:18" s="25" customFormat="1" ht="34.5" x14ac:dyDescent="0.25">
      <c r="B169" s="14">
        <f t="shared" si="15"/>
        <v>162</v>
      </c>
      <c r="C169" s="13">
        <v>45894</v>
      </c>
      <c r="D169" s="24" t="s">
        <v>8</v>
      </c>
      <c r="E169" s="24" t="s">
        <v>57</v>
      </c>
      <c r="F169" s="24" t="s">
        <v>58</v>
      </c>
      <c r="G169" s="24" t="s">
        <v>263</v>
      </c>
      <c r="H169" s="24" t="s">
        <v>27</v>
      </c>
      <c r="I169" s="24" t="s">
        <v>262</v>
      </c>
      <c r="J169" s="24" t="s">
        <v>261</v>
      </c>
      <c r="K169" s="24" t="s">
        <v>50</v>
      </c>
      <c r="L169" s="24" t="s">
        <v>10</v>
      </c>
      <c r="M169" s="31">
        <v>181</v>
      </c>
      <c r="N169" s="33">
        <v>0</v>
      </c>
      <c r="O169" s="32">
        <f t="shared" si="17"/>
        <v>0</v>
      </c>
      <c r="P169" s="24" t="s">
        <v>131</v>
      </c>
      <c r="Q169" s="24" t="s">
        <v>6</v>
      </c>
      <c r="R169" s="31">
        <f>M169/2</f>
        <v>90.5</v>
      </c>
    </row>
    <row r="170" spans="1:18" s="26" customFormat="1" ht="34.5" customHeight="1" x14ac:dyDescent="0.25">
      <c r="B170" s="14">
        <f t="shared" si="15"/>
        <v>163</v>
      </c>
      <c r="C170" s="13">
        <v>45891</v>
      </c>
      <c r="D170" s="24" t="s">
        <v>2</v>
      </c>
      <c r="E170" s="24" t="s">
        <v>2</v>
      </c>
      <c r="F170" s="24" t="s">
        <v>232</v>
      </c>
      <c r="G170" s="24" t="s">
        <v>260</v>
      </c>
      <c r="H170" s="24" t="s">
        <v>259</v>
      </c>
      <c r="I170" s="24" t="s">
        <v>258</v>
      </c>
      <c r="J170" s="24" t="s">
        <v>141</v>
      </c>
      <c r="K170" s="24" t="s">
        <v>227</v>
      </c>
      <c r="L170" s="24" t="s">
        <v>226</v>
      </c>
      <c r="M170" s="31">
        <v>214</v>
      </c>
      <c r="N170" s="33">
        <v>288.5</v>
      </c>
      <c r="O170" s="32">
        <f t="shared" si="17"/>
        <v>61739</v>
      </c>
      <c r="P170" s="24" t="s">
        <v>225</v>
      </c>
      <c r="Q170" s="24" t="s">
        <v>0</v>
      </c>
      <c r="R170" s="31">
        <f>M170*3</f>
        <v>642</v>
      </c>
    </row>
    <row r="171" spans="1:18" ht="34.5" customHeight="1" x14ac:dyDescent="0.25">
      <c r="B171" s="14">
        <f t="shared" si="15"/>
        <v>164</v>
      </c>
      <c r="C171" s="13">
        <v>45894</v>
      </c>
      <c r="D171" s="24" t="s">
        <v>22</v>
      </c>
      <c r="E171" s="24" t="s">
        <v>22</v>
      </c>
      <c r="F171" s="24" t="s">
        <v>257</v>
      </c>
      <c r="G171" s="24" t="s">
        <v>256</v>
      </c>
      <c r="H171" s="24" t="s">
        <v>255</v>
      </c>
      <c r="I171" s="24" t="s">
        <v>254</v>
      </c>
      <c r="J171" s="24" t="s">
        <v>140</v>
      </c>
      <c r="K171" s="24" t="s">
        <v>46</v>
      </c>
      <c r="L171" s="24" t="s">
        <v>46</v>
      </c>
      <c r="M171" s="10">
        <v>20000</v>
      </c>
      <c r="N171" s="12">
        <v>4.7</v>
      </c>
      <c r="O171" s="11">
        <f t="shared" si="17"/>
        <v>94000</v>
      </c>
      <c r="P171" s="24" t="s">
        <v>233</v>
      </c>
      <c r="Q171" s="24" t="s">
        <v>0</v>
      </c>
      <c r="R171" s="10">
        <f>+M171/300</f>
        <v>66.666666666666671</v>
      </c>
    </row>
    <row r="172" spans="1:18" ht="34.5" customHeight="1" x14ac:dyDescent="0.25">
      <c r="B172" s="14">
        <f t="shared" si="15"/>
        <v>165</v>
      </c>
      <c r="C172" s="13">
        <v>45894</v>
      </c>
      <c r="D172" s="24" t="s">
        <v>9</v>
      </c>
      <c r="E172" s="24" t="s">
        <v>101</v>
      </c>
      <c r="F172" s="24" t="s">
        <v>101</v>
      </c>
      <c r="G172" s="24" t="s">
        <v>253</v>
      </c>
      <c r="H172" s="24" t="s">
        <v>4</v>
      </c>
      <c r="I172" s="24" t="s">
        <v>252</v>
      </c>
      <c r="J172" s="24" t="s">
        <v>192</v>
      </c>
      <c r="K172" s="24" t="s">
        <v>83</v>
      </c>
      <c r="L172" s="24" t="s">
        <v>82</v>
      </c>
      <c r="M172" s="10">
        <v>209</v>
      </c>
      <c r="N172" s="12">
        <v>1635</v>
      </c>
      <c r="O172" s="11">
        <f t="shared" si="17"/>
        <v>341715</v>
      </c>
      <c r="P172" s="24" t="s">
        <v>81</v>
      </c>
      <c r="Q172" s="24" t="s">
        <v>1</v>
      </c>
      <c r="R172" s="10">
        <f>M172</f>
        <v>209</v>
      </c>
    </row>
    <row r="173" spans="1:18" ht="34.5" customHeight="1" x14ac:dyDescent="0.25">
      <c r="B173" s="14">
        <f t="shared" si="15"/>
        <v>166</v>
      </c>
      <c r="C173" s="13">
        <v>45894</v>
      </c>
      <c r="D173" s="24" t="s">
        <v>26</v>
      </c>
      <c r="E173" s="24" t="s">
        <v>93</v>
      </c>
      <c r="F173" s="24" t="s">
        <v>93</v>
      </c>
      <c r="G173" s="24" t="s">
        <v>86</v>
      </c>
      <c r="H173" s="24" t="s">
        <v>4</v>
      </c>
      <c r="I173" s="24" t="s">
        <v>85</v>
      </c>
      <c r="J173" s="24" t="s">
        <v>195</v>
      </c>
      <c r="K173" s="24" t="s">
        <v>45</v>
      </c>
      <c r="L173" s="24" t="s">
        <v>44</v>
      </c>
      <c r="M173" s="31">
        <v>44</v>
      </c>
      <c r="N173" s="33">
        <v>2548</v>
      </c>
      <c r="O173" s="32">
        <f t="shared" si="17"/>
        <v>112112</v>
      </c>
      <c r="P173" s="24" t="s">
        <v>84</v>
      </c>
      <c r="Q173" s="24" t="s">
        <v>1</v>
      </c>
      <c r="R173" s="31">
        <f>M173</f>
        <v>44</v>
      </c>
    </row>
    <row r="174" spans="1:18" ht="34.5" customHeight="1" x14ac:dyDescent="0.25">
      <c r="A174" s="26"/>
      <c r="B174" s="14">
        <f t="shared" si="15"/>
        <v>167</v>
      </c>
      <c r="C174" s="13">
        <v>45895</v>
      </c>
      <c r="D174" s="24" t="s">
        <v>21</v>
      </c>
      <c r="E174" s="24" t="s">
        <v>250</v>
      </c>
      <c r="F174" s="24" t="s">
        <v>250</v>
      </c>
      <c r="G174" s="24" t="s">
        <v>249</v>
      </c>
      <c r="H174" s="24" t="s">
        <v>4</v>
      </c>
      <c r="I174" s="24" t="s">
        <v>248</v>
      </c>
      <c r="J174" s="24" t="s">
        <v>251</v>
      </c>
      <c r="K174" s="24" t="s">
        <v>104</v>
      </c>
      <c r="L174" s="24" t="s">
        <v>103</v>
      </c>
      <c r="M174" s="10">
        <v>600</v>
      </c>
      <c r="N174" s="12">
        <v>176.7</v>
      </c>
      <c r="O174" s="11">
        <f t="shared" si="17"/>
        <v>106020</v>
      </c>
      <c r="P174" s="24" t="s">
        <v>102</v>
      </c>
      <c r="Q174" s="24" t="s">
        <v>6</v>
      </c>
      <c r="R174" s="10">
        <f>M174</f>
        <v>600</v>
      </c>
    </row>
    <row r="175" spans="1:18" s="26" customFormat="1" ht="34.5" customHeight="1" x14ac:dyDescent="0.25">
      <c r="B175" s="14">
        <f t="shared" si="15"/>
        <v>168</v>
      </c>
      <c r="C175" s="13">
        <v>45895</v>
      </c>
      <c r="D175" s="24" t="s">
        <v>21</v>
      </c>
      <c r="E175" s="24" t="s">
        <v>250</v>
      </c>
      <c r="F175" s="24" t="s">
        <v>250</v>
      </c>
      <c r="G175" s="24" t="s">
        <v>249</v>
      </c>
      <c r="H175" s="24" t="s">
        <v>4</v>
      </c>
      <c r="I175" s="24" t="s">
        <v>248</v>
      </c>
      <c r="J175" s="24" t="s">
        <v>247</v>
      </c>
      <c r="K175" s="24" t="s">
        <v>73</v>
      </c>
      <c r="L175" s="24" t="s">
        <v>74</v>
      </c>
      <c r="M175" s="10">
        <v>700</v>
      </c>
      <c r="N175" s="12">
        <v>1270</v>
      </c>
      <c r="O175" s="11">
        <f t="shared" si="17"/>
        <v>889000</v>
      </c>
      <c r="P175" s="24" t="s">
        <v>127</v>
      </c>
      <c r="Q175" s="24" t="s">
        <v>6</v>
      </c>
      <c r="R175" s="10">
        <f>+M175*5</f>
        <v>3500</v>
      </c>
    </row>
    <row r="176" spans="1:18" s="4" customFormat="1" ht="34.5" customHeight="1" x14ac:dyDescent="0.25">
      <c r="B176" s="14">
        <f t="shared" si="15"/>
        <v>169</v>
      </c>
      <c r="C176" s="13">
        <v>45895</v>
      </c>
      <c r="D176" s="24" t="s">
        <v>5</v>
      </c>
      <c r="E176" s="24" t="s">
        <v>94</v>
      </c>
      <c r="F176" s="24" t="s">
        <v>148</v>
      </c>
      <c r="G176" s="24" t="s">
        <v>147</v>
      </c>
      <c r="H176" s="24" t="s">
        <v>27</v>
      </c>
      <c r="I176" s="24" t="s">
        <v>146</v>
      </c>
      <c r="J176" s="24" t="s">
        <v>246</v>
      </c>
      <c r="K176" s="24" t="s">
        <v>68</v>
      </c>
      <c r="L176" s="24" t="s">
        <v>66</v>
      </c>
      <c r="M176" s="10">
        <v>49</v>
      </c>
      <c r="N176" s="12">
        <v>248</v>
      </c>
      <c r="O176" s="11">
        <f t="shared" si="17"/>
        <v>12152</v>
      </c>
      <c r="P176" s="24" t="s">
        <v>67</v>
      </c>
      <c r="Q176" s="24" t="s">
        <v>6</v>
      </c>
      <c r="R176" s="10">
        <f>M176</f>
        <v>49</v>
      </c>
    </row>
    <row r="177" spans="1:18" ht="34.5" customHeight="1" x14ac:dyDescent="0.25">
      <c r="A177" s="4"/>
      <c r="B177" s="14">
        <f t="shared" si="15"/>
        <v>170</v>
      </c>
      <c r="C177" s="13">
        <v>45896</v>
      </c>
      <c r="D177" s="28" t="s">
        <v>2</v>
      </c>
      <c r="E177" s="24" t="s">
        <v>70</v>
      </c>
      <c r="F177" s="24" t="s">
        <v>245</v>
      </c>
      <c r="G177" s="24" t="s">
        <v>244</v>
      </c>
      <c r="H177" s="24" t="s">
        <v>27</v>
      </c>
      <c r="I177" s="24" t="s">
        <v>243</v>
      </c>
      <c r="J177" s="24" t="s">
        <v>139</v>
      </c>
      <c r="K177" s="24" t="s">
        <v>110</v>
      </c>
      <c r="L177" s="24" t="s">
        <v>39</v>
      </c>
      <c r="M177" s="10">
        <v>72</v>
      </c>
      <c r="N177" s="12">
        <v>788.5</v>
      </c>
      <c r="O177" s="11">
        <f t="shared" si="17"/>
        <v>56772</v>
      </c>
      <c r="P177" s="24" t="s">
        <v>109</v>
      </c>
      <c r="Q177" s="24" t="s">
        <v>0</v>
      </c>
      <c r="R177" s="10">
        <f>M177*5</f>
        <v>360</v>
      </c>
    </row>
    <row r="178" spans="1:18" ht="34.5" customHeight="1" x14ac:dyDescent="0.25">
      <c r="B178" s="14">
        <f t="shared" si="15"/>
        <v>171</v>
      </c>
      <c r="C178" s="13">
        <v>45896</v>
      </c>
      <c r="D178" s="24" t="s">
        <v>24</v>
      </c>
      <c r="E178" s="24" t="s">
        <v>69</v>
      </c>
      <c r="F178" s="24" t="s">
        <v>71</v>
      </c>
      <c r="G178" s="24" t="s">
        <v>242</v>
      </c>
      <c r="H178" s="24" t="s">
        <v>238</v>
      </c>
      <c r="I178" s="24" t="s">
        <v>241</v>
      </c>
      <c r="J178" s="24" t="s">
        <v>138</v>
      </c>
      <c r="K178" s="24" t="s">
        <v>46</v>
      </c>
      <c r="L178" s="24" t="s">
        <v>46</v>
      </c>
      <c r="M178" s="10">
        <v>10000</v>
      </c>
      <c r="N178" s="12">
        <v>4.7</v>
      </c>
      <c r="O178" s="11">
        <f t="shared" si="17"/>
        <v>47000</v>
      </c>
      <c r="P178" s="24" t="s">
        <v>233</v>
      </c>
      <c r="Q178" s="24" t="s">
        <v>0</v>
      </c>
      <c r="R178" s="10">
        <f>+M178/300</f>
        <v>33.333333333333336</v>
      </c>
    </row>
    <row r="179" spans="1:18" ht="34.5" customHeight="1" x14ac:dyDescent="0.25">
      <c r="B179" s="14">
        <f t="shared" si="15"/>
        <v>172</v>
      </c>
      <c r="C179" s="13">
        <v>45896</v>
      </c>
      <c r="D179" s="24" t="s">
        <v>24</v>
      </c>
      <c r="E179" s="24" t="s">
        <v>69</v>
      </c>
      <c r="F179" s="24" t="s">
        <v>240</v>
      </c>
      <c r="G179" s="24" t="s">
        <v>239</v>
      </c>
      <c r="H179" s="24" t="s">
        <v>238</v>
      </c>
      <c r="I179" s="24" t="s">
        <v>237</v>
      </c>
      <c r="J179" s="24" t="s">
        <v>137</v>
      </c>
      <c r="K179" s="24" t="s">
        <v>46</v>
      </c>
      <c r="L179" s="24" t="s">
        <v>46</v>
      </c>
      <c r="M179" s="10">
        <v>5000</v>
      </c>
      <c r="N179" s="12">
        <v>4.7</v>
      </c>
      <c r="O179" s="11">
        <f t="shared" si="17"/>
        <v>23500</v>
      </c>
      <c r="P179" s="24" t="s">
        <v>233</v>
      </c>
      <c r="Q179" s="24" t="s">
        <v>0</v>
      </c>
      <c r="R179" s="10">
        <f>+M179/300</f>
        <v>16.666666666666668</v>
      </c>
    </row>
    <row r="180" spans="1:18" ht="34.5" customHeight="1" x14ac:dyDescent="0.25">
      <c r="B180" s="14">
        <f t="shared" si="15"/>
        <v>173</v>
      </c>
      <c r="C180" s="13">
        <v>45896</v>
      </c>
      <c r="D180" s="24" t="s">
        <v>24</v>
      </c>
      <c r="E180" s="24" t="s">
        <v>69</v>
      </c>
      <c r="F180" s="24" t="s">
        <v>236</v>
      </c>
      <c r="G180" s="24" t="s">
        <v>235</v>
      </c>
      <c r="H180" s="24" t="s">
        <v>27</v>
      </c>
      <c r="I180" s="24" t="s">
        <v>234</v>
      </c>
      <c r="J180" s="24" t="s">
        <v>136</v>
      </c>
      <c r="K180" s="24" t="s">
        <v>46</v>
      </c>
      <c r="L180" s="24" t="s">
        <v>46</v>
      </c>
      <c r="M180" s="10">
        <v>5000</v>
      </c>
      <c r="N180" s="12">
        <v>4.7</v>
      </c>
      <c r="O180" s="11">
        <f t="shared" si="17"/>
        <v>23500</v>
      </c>
      <c r="P180" s="24" t="s">
        <v>233</v>
      </c>
      <c r="Q180" s="24" t="s">
        <v>0</v>
      </c>
      <c r="R180" s="10">
        <f>+M180/300</f>
        <v>16.666666666666668</v>
      </c>
    </row>
    <row r="181" spans="1:18" s="26" customFormat="1" ht="34.5" customHeight="1" x14ac:dyDescent="0.25">
      <c r="B181" s="14">
        <f t="shared" si="15"/>
        <v>174</v>
      </c>
      <c r="C181" s="13">
        <v>45897</v>
      </c>
      <c r="D181" s="24" t="s">
        <v>41</v>
      </c>
      <c r="E181" s="24" t="s">
        <v>41</v>
      </c>
      <c r="F181" s="24" t="s">
        <v>232</v>
      </c>
      <c r="G181" s="24" t="s">
        <v>231</v>
      </c>
      <c r="H181" s="24" t="s">
        <v>230</v>
      </c>
      <c r="I181" s="24" t="s">
        <v>229</v>
      </c>
      <c r="J181" s="24" t="s">
        <v>228</v>
      </c>
      <c r="K181" s="24" t="s">
        <v>227</v>
      </c>
      <c r="L181" s="24" t="s">
        <v>226</v>
      </c>
      <c r="M181" s="31">
        <v>279</v>
      </c>
      <c r="N181" s="33">
        <v>288.5</v>
      </c>
      <c r="O181" s="32">
        <f t="shared" si="17"/>
        <v>80491.5</v>
      </c>
      <c r="P181" s="24" t="s">
        <v>225</v>
      </c>
      <c r="Q181" s="24" t="s">
        <v>0</v>
      </c>
      <c r="R181" s="31">
        <f>M181*3</f>
        <v>837</v>
      </c>
    </row>
    <row r="182" spans="1:18" ht="34.5" customHeight="1" x14ac:dyDescent="0.25">
      <c r="B182" s="14">
        <f t="shared" si="15"/>
        <v>175</v>
      </c>
      <c r="C182" s="13">
        <v>45896</v>
      </c>
      <c r="D182" s="24" t="s">
        <v>18</v>
      </c>
      <c r="E182" s="24" t="s">
        <v>49</v>
      </c>
      <c r="F182" s="24" t="s">
        <v>224</v>
      </c>
      <c r="G182" s="24" t="s">
        <v>223</v>
      </c>
      <c r="H182" s="24" t="s">
        <v>221</v>
      </c>
      <c r="I182" s="24" t="s">
        <v>222</v>
      </c>
      <c r="J182" s="24" t="s">
        <v>194</v>
      </c>
      <c r="K182" s="24" t="s">
        <v>83</v>
      </c>
      <c r="L182" s="24" t="s">
        <v>82</v>
      </c>
      <c r="M182" s="10">
        <v>50</v>
      </c>
      <c r="N182" s="12">
        <v>1635</v>
      </c>
      <c r="O182" s="11">
        <f t="shared" si="17"/>
        <v>81750</v>
      </c>
      <c r="P182" s="24" t="s">
        <v>81</v>
      </c>
      <c r="Q182" s="24" t="s">
        <v>1</v>
      </c>
      <c r="R182" s="10">
        <f>M182</f>
        <v>50</v>
      </c>
    </row>
    <row r="183" spans="1:18" ht="34.5" customHeight="1" x14ac:dyDescent="0.25">
      <c r="B183" s="14">
        <f t="shared" si="15"/>
        <v>176</v>
      </c>
      <c r="C183" s="13">
        <v>45896</v>
      </c>
      <c r="D183" s="24" t="s">
        <v>5</v>
      </c>
      <c r="E183" s="24" t="s">
        <v>42</v>
      </c>
      <c r="F183" s="24" t="s">
        <v>42</v>
      </c>
      <c r="G183" s="24" t="s">
        <v>114</v>
      </c>
      <c r="H183" s="24" t="s">
        <v>4</v>
      </c>
      <c r="I183" s="24" t="s">
        <v>113</v>
      </c>
      <c r="J183" s="24" t="s">
        <v>191</v>
      </c>
      <c r="K183" s="24" t="s">
        <v>45</v>
      </c>
      <c r="L183" s="24" t="s">
        <v>44</v>
      </c>
      <c r="M183" s="31">
        <v>1022</v>
      </c>
      <c r="N183" s="33">
        <v>2548</v>
      </c>
      <c r="O183" s="32">
        <f t="shared" si="17"/>
        <v>2604056</v>
      </c>
      <c r="P183" s="24" t="s">
        <v>84</v>
      </c>
      <c r="Q183" s="24" t="s">
        <v>1</v>
      </c>
      <c r="R183" s="31">
        <f>M183</f>
        <v>1022</v>
      </c>
    </row>
    <row r="184" spans="1:18" ht="34.5" customHeight="1" x14ac:dyDescent="0.25">
      <c r="B184" s="14">
        <f t="shared" si="15"/>
        <v>177</v>
      </c>
      <c r="C184" s="13">
        <v>45898</v>
      </c>
      <c r="D184" s="24" t="s">
        <v>18</v>
      </c>
      <c r="E184" s="24" t="s">
        <v>49</v>
      </c>
      <c r="F184" s="24" t="s">
        <v>220</v>
      </c>
      <c r="G184" s="24" t="s">
        <v>219</v>
      </c>
      <c r="H184" s="24" t="s">
        <v>185</v>
      </c>
      <c r="I184" s="24" t="s">
        <v>218</v>
      </c>
      <c r="J184" s="24" t="s">
        <v>190</v>
      </c>
      <c r="K184" s="24" t="s">
        <v>83</v>
      </c>
      <c r="L184" s="24" t="s">
        <v>82</v>
      </c>
      <c r="M184" s="10">
        <v>50</v>
      </c>
      <c r="N184" s="12">
        <v>1635</v>
      </c>
      <c r="O184" s="11">
        <f t="shared" si="17"/>
        <v>81750</v>
      </c>
      <c r="P184" s="24" t="s">
        <v>81</v>
      </c>
      <c r="Q184" s="24" t="s">
        <v>1</v>
      </c>
      <c r="R184" s="10">
        <f>M184</f>
        <v>50</v>
      </c>
    </row>
  </sheetData>
  <sheetProtection selectLockedCells="1" selectUnlockedCells="1"/>
  <autoFilter ref="A7:R184" xr:uid="{C4A97B9C-C42D-4F6E-9273-C72DF2B30CC6}"/>
  <mergeCells count="7">
    <mergeCell ref="B6:C6"/>
    <mergeCell ref="D1:R1"/>
    <mergeCell ref="D2:R2"/>
    <mergeCell ref="D3:R3"/>
    <mergeCell ref="D4:R4"/>
    <mergeCell ref="D5:R5"/>
    <mergeCell ref="D6:R6"/>
  </mergeCells>
  <conditionalFormatting sqref="R54">
    <cfRule type="expression" dxfId="0" priority="1">
      <formula>#REF!&gt;0</formula>
    </cfRule>
  </conditionalFormatting>
  <printOptions horizontalCentered="1"/>
  <pageMargins left="0.25" right="0.25" top="0.75" bottom="0.75" header="0.3" footer="0.3"/>
  <pageSetup paperSize="14" scale="3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k F M l W 4 y S m Q K m A A A A 9 g A A A B I A H A B D b 2 5 m a W c v U G F j a 2 F n Z S 5 4 b W w g o h g A K K A U A A A A A A A A A A A A A A A A A A A A A A A A A A A A h Y + 9 D o I w G E V f h X S n P 2 D U k I 8 y O L h I Y q I x r k 2 t 0 A j F 0 G J 5 N w c f y V c Q o 6 i b 4 z 3 3 D P f e r z f I + r o K L q q 1 u j E p Y p i i Q B n Z H L Q p U t S 5 Y z h H G Y e 1 k C d R q G C Q j U 1 6 e 0 h R 6 d w 5 I c R 7 j 3 2 M m 7 Y g E a W M 7 P P V R p a q F u g j 6 / 9 y q I 1 1 w k i F O O x e Y 3 i E 2 S T G b D b F F M g I I d f m K 0 T D 3 m f 7 A 2 H R V a 5 r F V c 2 X G 6 B j B H I + w N / A F B L A w Q U A A I A C A C Q U y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F M l W y i K R 7 g O A A A A E Q A A A B M A H A B G b 3 J t d W x h c y 9 T Z W N 0 a W 9 u M S 5 t I K I Y A C i g F A A A A A A A A A A A A A A A A A A A A A A A A A A A A C t O T S 7 J z M 9 T C I b Q h t Y A U E s B A i 0 A F A A C A A g A k F M l W 4 y S m Q K m A A A A 9 g A A A B I A A A A A A A A A A A A A A A A A A A A A A E N v b m Z p Z y 9 Q Y W N r Y W d l L n h t b F B L A Q I t A B Q A A g A I A J B T J V s P y u m r p A A A A O k A A A A T A A A A A A A A A A A A A A A A A P I A A A B b Q 2 9 u d G V u d F 9 U e X B l c 1 0 u e G 1 s U E s B A i 0 A F A A C A A g A k F M l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4 z a q z S x x 3 T Z a Y U v L o z G 8 k A A A A A A I A A A A A A B B m A A A A A Q A A I A A A A F l T 5 j J z W o S G Y Z S f q M m M 4 Z G x g Y 1 y 6 G k H 6 h O g P Y k i u H l 5 A A A A A A 6 A A A A A A g A A I A A A A C k x d z l J A l M 4 t x o 9 2 r J + u U C n a R P M i k 2 S f h B 5 v 6 4 h x H i b U A A A A O i 5 g u Y z v X Y x t u B d B R u 1 h m 5 b p 6 j H u r F 3 7 K N n 5 Q e U 7 Y q 3 B Y n i W l E s q X O X s o l o Q R d p 3 H W 0 z D 5 y 4 I + S g y 6 l / 8 u k g 9 j q x 4 x Q F X F A d p z 6 k 1 B 0 u K W Y Q A A A A L A 2 E E u X N X A 9 C x c S M l d U r g D u I b / 8 i L R P R p O P 0 6 v b W H D g Z w s + 7 D n O R n v w T w D X m L 4 E / 2 + B Z T n K o G d O w 2 g 7 / J L A j l o = < / D a t a M a s h u p > 
</file>

<file path=customXml/itemProps1.xml><?xml version="1.0" encoding="utf-8"?>
<ds:datastoreItem xmlns:ds="http://schemas.openxmlformats.org/officeDocument/2006/customXml" ds:itemID="{AAFA4318-5DE9-48E9-9046-F848A9DC02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NUMERAL 7</vt:lpstr>
      <vt:lpstr>NUMERAL 7</vt:lpstr>
      <vt:lpstr>'NUMERAL 7'!Área_de_impresión</vt:lpstr>
      <vt:lpstr>'NUMERAL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 28 FODES</dc:creator>
  <cp:lastModifiedBy>Informacion Publica</cp:lastModifiedBy>
  <cp:lastPrinted>2025-09-16T16:25:25Z</cp:lastPrinted>
  <dcterms:created xsi:type="dcterms:W3CDTF">2024-04-04T21:31:16Z</dcterms:created>
  <dcterms:modified xsi:type="dcterms:W3CDTF">2025-09-30T22:30:10Z</dcterms:modified>
</cp:coreProperties>
</file>